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455" tabRatio="930"/>
  </bookViews>
  <sheets>
    <sheet name="CSPL" sheetId="1" r:id="rId1"/>
    <sheet name="Sheet1" sheetId="2" state="hidden" r:id="rId2"/>
    <sheet name="CSPL GM" sheetId="30" r:id="rId3"/>
    <sheet name="Report" sheetId="3" r:id="rId4"/>
    <sheet name="BMT" sheetId="8" r:id="rId5"/>
    <sheet name="PN" sheetId="9" r:id="rId6"/>
    <sheet name="CH" sheetId="10" r:id="rId7"/>
    <sheet name="CN" sheetId="11" r:id="rId8"/>
    <sheet name="AJ" sheetId="12" r:id="rId9"/>
    <sheet name="KD" sheetId="13" r:id="rId10"/>
    <sheet name="ST" sheetId="14" r:id="rId11"/>
    <sheet name="HD" sheetId="15" r:id="rId12"/>
    <sheet name="Midc" sheetId="16" r:id="rId13"/>
    <sheet name="SG" sheetId="27" r:id="rId14"/>
    <sheet name="BH" sheetId="28" r:id="rId15"/>
    <sheet name="SR" sheetId="31" r:id="rId16"/>
    <sheet name="KT" sheetId="32" r:id="rId17"/>
    <sheet name="KL" sheetId="33" r:id="rId18"/>
    <sheet name="SN" sheetId="34" r:id="rId19"/>
    <sheet name="AN" sheetId="35" r:id="rId20"/>
    <sheet name="AR" sheetId="37" r:id="rId21"/>
    <sheet name="NK" sheetId="38" r:id="rId22"/>
    <sheet name="EGold" sheetId="39" r:id="rId23"/>
    <sheet name="KPT" sheetId="36" r:id="rId24"/>
    <sheet name="ECom" sheetId="21" r:id="rId25"/>
    <sheet name="KOLK" sheetId="29" r:id="rId26"/>
    <sheet name="HO" sheetId="17" r:id="rId27"/>
    <sheet name="HOIn" sheetId="18" r:id="rId28"/>
    <sheet name="COP" sheetId="41" r:id="rId29"/>
    <sheet name="COB" sheetId="42" r:id="rId30"/>
  </sheets>
  <externalReferences>
    <externalReference r:id="rId31"/>
  </externalReferences>
  <definedNames>
    <definedName name="_xlnm._FilterDatabase" localSheetId="0" hidden="1">CSPL!$O$15:$O$18</definedName>
    <definedName name="_xlnm._FilterDatabase" localSheetId="27" hidden="1">HOIn!$A$6:$I$20</definedName>
    <definedName name="JR_PAGE_ANCHOR_0_1">CSPL!$B$1</definedName>
  </definedNames>
  <calcPr calcId="144525"/>
</workbook>
</file>

<file path=xl/calcChain.xml><?xml version="1.0" encoding="utf-8"?>
<calcChain xmlns="http://schemas.openxmlformats.org/spreadsheetml/2006/main">
  <c r="N30" i="3" l="1"/>
  <c r="L24" i="1"/>
  <c r="M24" i="1" s="1"/>
  <c r="L23" i="1"/>
  <c r="M23" i="1" s="1"/>
  <c r="L25" i="1"/>
  <c r="L26" i="1"/>
  <c r="A23" i="1"/>
  <c r="A24" i="1" s="1"/>
  <c r="L28" i="1" l="1"/>
  <c r="M28" i="1" s="1"/>
  <c r="L27" i="1"/>
  <c r="M27" i="1" s="1"/>
  <c r="I29" i="3"/>
  <c r="C29" i="3"/>
  <c r="N29" i="3"/>
  <c r="A27" i="1"/>
  <c r="A28" i="1" s="1"/>
  <c r="L30" i="1" l="1"/>
  <c r="I8" i="3" l="1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1" i="3"/>
  <c r="I32" i="3"/>
  <c r="I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1" i="3"/>
  <c r="C32" i="3"/>
  <c r="C7" i="3"/>
  <c r="L32" i="1" l="1"/>
  <c r="M32" i="1" s="1"/>
  <c r="L31" i="1"/>
  <c r="M31" i="1" s="1"/>
  <c r="A31" i="1"/>
  <c r="A32" i="1" s="1"/>
  <c r="N26" i="3"/>
  <c r="N25" i="3" l="1"/>
  <c r="L45" i="1"/>
  <c r="M45" i="1" s="1"/>
  <c r="L46" i="1"/>
  <c r="M46" i="1" s="1"/>
  <c r="A45" i="1"/>
  <c r="A46" i="1" s="1"/>
  <c r="L8" i="1" l="1"/>
  <c r="L7" i="1"/>
  <c r="A7" i="1"/>
  <c r="N24" i="3"/>
  <c r="M7" i="1" l="1"/>
  <c r="M8" i="1"/>
  <c r="A8" i="1"/>
  <c r="L44" i="1"/>
  <c r="N27" i="3" l="1"/>
  <c r="M44" i="1"/>
  <c r="L43" i="1"/>
  <c r="M43" i="1" s="1"/>
  <c r="A43" i="1"/>
  <c r="A44" i="1" s="1"/>
  <c r="L29" i="1" l="1"/>
  <c r="N23" i="3" l="1"/>
  <c r="A11" i="1"/>
  <c r="A12" i="1" s="1"/>
  <c r="M30" i="1"/>
  <c r="L12" i="1"/>
  <c r="M12" i="1" s="1"/>
  <c r="L11" i="1"/>
  <c r="M11" i="1" s="1"/>
  <c r="L52" i="1" l="1"/>
  <c r="M52" i="1" s="1"/>
  <c r="L51" i="1" l="1"/>
  <c r="M51" i="1" s="1"/>
  <c r="A49" i="1"/>
  <c r="A50" i="1" s="1"/>
  <c r="N22" i="3"/>
  <c r="L56" i="1" l="1"/>
  <c r="M56" i="1" s="1"/>
  <c r="L55" i="1"/>
  <c r="M55" i="1" s="1"/>
  <c r="L54" i="1"/>
  <c r="M54" i="1" s="1"/>
  <c r="L53" i="1"/>
  <c r="M53" i="1" s="1"/>
  <c r="L50" i="1"/>
  <c r="L49" i="1"/>
  <c r="L48" i="1"/>
  <c r="M48" i="1" s="1"/>
  <c r="L47" i="1"/>
  <c r="M47" i="1" s="1"/>
  <c r="L18" i="1"/>
  <c r="L17" i="1"/>
  <c r="L16" i="1"/>
  <c r="M16" i="1" s="1"/>
  <c r="L15" i="1"/>
  <c r="M15" i="1" s="1"/>
  <c r="L14" i="1"/>
  <c r="M14" i="1" s="1"/>
  <c r="L13" i="1"/>
  <c r="M13" i="1" s="1"/>
  <c r="M18" i="1" l="1"/>
  <c r="M17" i="1"/>
  <c r="M50" i="1"/>
  <c r="M49" i="1"/>
  <c r="L40" i="1"/>
  <c r="M40" i="1" s="1"/>
  <c r="N21" i="3" l="1"/>
  <c r="L39" i="1"/>
  <c r="M39" i="1" s="1"/>
  <c r="M2" i="3" l="1"/>
  <c r="L42" i="1" l="1"/>
  <c r="M42" i="1" s="1"/>
  <c r="L41" i="1" l="1"/>
  <c r="M41" i="1" s="1"/>
  <c r="A41" i="1"/>
  <c r="A42" i="1" s="1"/>
  <c r="A47" i="1"/>
  <c r="A48" i="1" s="1"/>
  <c r="A51" i="1"/>
  <c r="A52" i="1" s="1"/>
  <c r="A53" i="1"/>
  <c r="A54" i="1" s="1"/>
  <c r="A55" i="1"/>
  <c r="A56" i="1" s="1"/>
  <c r="A57" i="1"/>
  <c r="A58" i="1" s="1"/>
  <c r="A59" i="1"/>
  <c r="A60" i="1" s="1"/>
  <c r="A61" i="1"/>
  <c r="A62" i="1" s="1"/>
  <c r="A63" i="1"/>
  <c r="A64" i="1" s="1"/>
  <c r="A65" i="1"/>
  <c r="A66" i="1" s="1"/>
  <c r="A67" i="1"/>
  <c r="A68" i="1" s="1"/>
  <c r="A69" i="1"/>
  <c r="A70" i="1" s="1"/>
  <c r="A71" i="1"/>
  <c r="A72" i="1" s="1"/>
  <c r="A73" i="1"/>
  <c r="A74" i="1" s="1"/>
  <c r="A75" i="1"/>
  <c r="A76" i="1" s="1"/>
  <c r="A77" i="1"/>
  <c r="A78" i="1" s="1"/>
  <c r="A79" i="1"/>
  <c r="A80" i="1" s="1"/>
  <c r="A81" i="1"/>
  <c r="A82" i="1" s="1"/>
  <c r="A83" i="1"/>
  <c r="A84" i="1" s="1"/>
  <c r="N20" i="3"/>
  <c r="N19" i="3"/>
  <c r="N31" i="3"/>
  <c r="N28" i="3"/>
  <c r="N18" i="3"/>
  <c r="N17" i="3"/>
  <c r="N16" i="3"/>
  <c r="N15" i="3"/>
  <c r="N14" i="3"/>
  <c r="N13" i="3"/>
  <c r="N12" i="3"/>
  <c r="N11" i="3"/>
  <c r="N10" i="3"/>
  <c r="N9" i="3"/>
  <c r="N8" i="3"/>
  <c r="N7" i="3"/>
  <c r="G2" i="3"/>
  <c r="A1099" i="30"/>
  <c r="A1098" i="30"/>
  <c r="A1097" i="30"/>
  <c r="A1096" i="30"/>
  <c r="A1095" i="30"/>
  <c r="A1094" i="30"/>
  <c r="A1093" i="30"/>
  <c r="A1092" i="30"/>
  <c r="A1091" i="30"/>
  <c r="A1090" i="30"/>
  <c r="A1089" i="30"/>
  <c r="A1088" i="30"/>
  <c r="A1087" i="30"/>
  <c r="A1086" i="30"/>
  <c r="A1085" i="30"/>
  <c r="A1084" i="30"/>
  <c r="A1083" i="30"/>
  <c r="A1082" i="30"/>
  <c r="A1081" i="30"/>
  <c r="A1080" i="30"/>
  <c r="A1079" i="30"/>
  <c r="A1078" i="30"/>
  <c r="A1077" i="30"/>
  <c r="A1076" i="30"/>
  <c r="A1075" i="30"/>
  <c r="A1074" i="30"/>
  <c r="A1073" i="30"/>
  <c r="A1072" i="30"/>
  <c r="A1071" i="30"/>
  <c r="A1070" i="30"/>
  <c r="A1069" i="30"/>
  <c r="A1068" i="30"/>
  <c r="A1067" i="30"/>
  <c r="A1066" i="30"/>
  <c r="A1065" i="30"/>
  <c r="A1064" i="30"/>
  <c r="A1063" i="30"/>
  <c r="A1062" i="30"/>
  <c r="A1061" i="30"/>
  <c r="A1060" i="30"/>
  <c r="A1059" i="30"/>
  <c r="A1058" i="30"/>
  <c r="A1057" i="30"/>
  <c r="A1056" i="30"/>
  <c r="A1055" i="30"/>
  <c r="A1054" i="30"/>
  <c r="A1053" i="30"/>
  <c r="A1052" i="30"/>
  <c r="A1051" i="30"/>
  <c r="A1050" i="30"/>
  <c r="A1049" i="30"/>
  <c r="A1048" i="30"/>
  <c r="A1047" i="30"/>
  <c r="A1046" i="30"/>
  <c r="A1045" i="30"/>
  <c r="A1044" i="30"/>
  <c r="A1043" i="30"/>
  <c r="A1042" i="30"/>
  <c r="A1041" i="30"/>
  <c r="A1040" i="30"/>
  <c r="A1039" i="30"/>
  <c r="A1038" i="30"/>
  <c r="A1037" i="30"/>
  <c r="A1036" i="30"/>
  <c r="A1035" i="30"/>
  <c r="A1034" i="30"/>
  <c r="A1033" i="30"/>
  <c r="A1032" i="30"/>
  <c r="A1031" i="30"/>
  <c r="A1030" i="30"/>
  <c r="A1029" i="30"/>
  <c r="A1028" i="30"/>
  <c r="A1027" i="30"/>
  <c r="A1026" i="30"/>
  <c r="A1025" i="30"/>
  <c r="A1024" i="30"/>
  <c r="A1023" i="30"/>
  <c r="A1022" i="30"/>
  <c r="A1021" i="30"/>
  <c r="A1020" i="30"/>
  <c r="A1019" i="30"/>
  <c r="A1018" i="30"/>
  <c r="A1017" i="30"/>
  <c r="A1016" i="30"/>
  <c r="A1015" i="30"/>
  <c r="A1014" i="30"/>
  <c r="A1013" i="30"/>
  <c r="A1012" i="30"/>
  <c r="A1011" i="30"/>
  <c r="A1010" i="30"/>
  <c r="A1009" i="30"/>
  <c r="A1008" i="30"/>
  <c r="A1007" i="30"/>
  <c r="A1006" i="30"/>
  <c r="A1005" i="30"/>
  <c r="A1004" i="30"/>
  <c r="A1003" i="30"/>
  <c r="A1002" i="30"/>
  <c r="A1001" i="30"/>
  <c r="A1000" i="30"/>
  <c r="A999" i="30"/>
  <c r="A998" i="30"/>
  <c r="A997" i="30"/>
  <c r="A996" i="30"/>
  <c r="A995" i="30"/>
  <c r="A994" i="30"/>
  <c r="A993" i="30"/>
  <c r="A992" i="30"/>
  <c r="A991" i="30"/>
  <c r="A990" i="30"/>
  <c r="A989" i="30"/>
  <c r="A988" i="30"/>
  <c r="A987" i="30"/>
  <c r="A986" i="30"/>
  <c r="A985" i="30"/>
  <c r="A984" i="30"/>
  <c r="A983" i="30"/>
  <c r="A982" i="30"/>
  <c r="A981" i="30"/>
  <c r="A980" i="30"/>
  <c r="A979" i="30"/>
  <c r="A978" i="30"/>
  <c r="A977" i="30"/>
  <c r="A976" i="30"/>
  <c r="A975" i="30"/>
  <c r="A974" i="30"/>
  <c r="A973" i="30"/>
  <c r="A972" i="30"/>
  <c r="A971" i="30"/>
  <c r="A970" i="30"/>
  <c r="A969" i="30"/>
  <c r="A968" i="30"/>
  <c r="A967" i="30"/>
  <c r="A966" i="30"/>
  <c r="A965" i="30"/>
  <c r="A964" i="30"/>
  <c r="A963" i="30"/>
  <c r="A962" i="30"/>
  <c r="A961" i="30"/>
  <c r="A960" i="30"/>
  <c r="A959" i="30"/>
  <c r="A958" i="30"/>
  <c r="A957" i="30"/>
  <c r="A956" i="30"/>
  <c r="A955" i="30"/>
  <c r="A954" i="30"/>
  <c r="A953" i="30"/>
  <c r="A952" i="30"/>
  <c r="A951" i="30"/>
  <c r="A950" i="30"/>
  <c r="A949" i="30"/>
  <c r="A948" i="30"/>
  <c r="A947" i="30"/>
  <c r="A946" i="30"/>
  <c r="A945" i="30"/>
  <c r="A944" i="30"/>
  <c r="A943" i="30"/>
  <c r="A942" i="30"/>
  <c r="A941" i="30"/>
  <c r="A940" i="30"/>
  <c r="A939" i="30"/>
  <c r="A938" i="30"/>
  <c r="A937" i="30"/>
  <c r="A936" i="30"/>
  <c r="A935" i="30"/>
  <c r="A934" i="30"/>
  <c r="A933" i="30"/>
  <c r="A932" i="30"/>
  <c r="A931" i="30"/>
  <c r="A930" i="30"/>
  <c r="A929" i="30"/>
  <c r="A928" i="30"/>
  <c r="A927" i="30"/>
  <c r="A926" i="30"/>
  <c r="A925" i="30"/>
  <c r="A924" i="30"/>
  <c r="A923" i="30"/>
  <c r="A922" i="30"/>
  <c r="A921" i="30"/>
  <c r="A920" i="30"/>
  <c r="A919" i="30"/>
  <c r="A918" i="30"/>
  <c r="A917" i="30"/>
  <c r="A916" i="30"/>
  <c r="A915" i="30"/>
  <c r="A914" i="30"/>
  <c r="A913" i="30"/>
  <c r="A912" i="30"/>
  <c r="A911" i="30"/>
  <c r="A910" i="30"/>
  <c r="A909" i="30"/>
  <c r="A908" i="30"/>
  <c r="A907" i="30"/>
  <c r="A906" i="30"/>
  <c r="A905" i="30"/>
  <c r="A904" i="30"/>
  <c r="A903" i="30"/>
  <c r="A902" i="30"/>
  <c r="A901" i="30"/>
  <c r="A900" i="30"/>
  <c r="A899" i="30"/>
  <c r="A898" i="30"/>
  <c r="A897" i="30"/>
  <c r="A896" i="30"/>
  <c r="A895" i="30"/>
  <c r="A894" i="30"/>
  <c r="A893" i="30"/>
  <c r="A892" i="30"/>
  <c r="A891" i="30"/>
  <c r="A890" i="30"/>
  <c r="A889" i="30"/>
  <c r="A888" i="30"/>
  <c r="A887" i="30"/>
  <c r="A886" i="30"/>
  <c r="A885" i="30"/>
  <c r="A884" i="30"/>
  <c r="A883" i="30"/>
  <c r="A882" i="30"/>
  <c r="A881" i="30"/>
  <c r="A880" i="30"/>
  <c r="A879" i="30"/>
  <c r="A878" i="30"/>
  <c r="A877" i="30"/>
  <c r="A876" i="30"/>
  <c r="A875" i="30"/>
  <c r="A874" i="30"/>
  <c r="A873" i="30"/>
  <c r="A872" i="30"/>
  <c r="A871" i="30"/>
  <c r="A870" i="30"/>
  <c r="A869" i="30"/>
  <c r="A868" i="30"/>
  <c r="A867" i="30"/>
  <c r="A866" i="30"/>
  <c r="A865" i="30"/>
  <c r="A864" i="30"/>
  <c r="A863" i="30"/>
  <c r="A862" i="30"/>
  <c r="A861" i="30"/>
  <c r="A860" i="30"/>
  <c r="A859" i="30"/>
  <c r="A858" i="30"/>
  <c r="A857" i="30"/>
  <c r="A856" i="30"/>
  <c r="A855" i="30"/>
  <c r="A854" i="30"/>
  <c r="A853" i="30"/>
  <c r="A852" i="30"/>
  <c r="A851" i="30"/>
  <c r="A850" i="30"/>
  <c r="A849" i="30"/>
  <c r="A848" i="30"/>
  <c r="A847" i="30"/>
  <c r="A846" i="30"/>
  <c r="A845" i="30"/>
  <c r="A844" i="30"/>
  <c r="A843" i="30"/>
  <c r="A842" i="30"/>
  <c r="A841" i="30"/>
  <c r="A840" i="30"/>
  <c r="A839" i="30"/>
  <c r="A838" i="30"/>
  <c r="A837" i="30"/>
  <c r="A836" i="30"/>
  <c r="A835" i="30"/>
  <c r="A834" i="30"/>
  <c r="A833" i="30"/>
  <c r="A832" i="30"/>
  <c r="A831" i="30"/>
  <c r="A830" i="30"/>
  <c r="A829" i="30"/>
  <c r="A828" i="30"/>
  <c r="A827" i="30"/>
  <c r="A826" i="30"/>
  <c r="A825" i="30"/>
  <c r="A824" i="30"/>
  <c r="A823" i="30"/>
  <c r="A822" i="30"/>
  <c r="A821" i="30"/>
  <c r="A820" i="30"/>
  <c r="A819" i="30"/>
  <c r="A818" i="30"/>
  <c r="A817" i="30"/>
  <c r="A816" i="30"/>
  <c r="A815" i="30"/>
  <c r="A814" i="30"/>
  <c r="A813" i="30"/>
  <c r="A812" i="30"/>
  <c r="A811" i="30"/>
  <c r="A810" i="30"/>
  <c r="A809" i="30"/>
  <c r="A808" i="30"/>
  <c r="A807" i="30"/>
  <c r="A806" i="30"/>
  <c r="A805" i="30"/>
  <c r="A804" i="30"/>
  <c r="A803" i="30"/>
  <c r="A802" i="30"/>
  <c r="A801" i="30"/>
  <c r="A800" i="30"/>
  <c r="A799" i="30"/>
  <c r="A798" i="30"/>
  <c r="A797" i="30"/>
  <c r="A796" i="30"/>
  <c r="A795" i="30"/>
  <c r="A794" i="30"/>
  <c r="A793" i="30"/>
  <c r="A792" i="30"/>
  <c r="A791" i="30"/>
  <c r="A790" i="30"/>
  <c r="A789" i="30"/>
  <c r="A788" i="30"/>
  <c r="A787" i="30"/>
  <c r="A786" i="30"/>
  <c r="A785" i="30"/>
  <c r="A784" i="30"/>
  <c r="A783" i="30"/>
  <c r="A782" i="30"/>
  <c r="A781" i="30"/>
  <c r="A780" i="30"/>
  <c r="A779" i="30"/>
  <c r="A778" i="30"/>
  <c r="A777" i="30"/>
  <c r="A776" i="30"/>
  <c r="A775" i="30"/>
  <c r="A774" i="30"/>
  <c r="A773" i="30"/>
  <c r="A772" i="30"/>
  <c r="A771" i="30"/>
  <c r="A770" i="30"/>
  <c r="A769" i="30"/>
  <c r="A768" i="30"/>
  <c r="A767" i="30"/>
  <c r="A766" i="30"/>
  <c r="A765" i="30"/>
  <c r="A764" i="30"/>
  <c r="A763" i="30"/>
  <c r="A762" i="30"/>
  <c r="A761" i="30"/>
  <c r="A760" i="30"/>
  <c r="A759" i="30"/>
  <c r="A758" i="30"/>
  <c r="A757" i="30"/>
  <c r="A756" i="30"/>
  <c r="A755" i="30"/>
  <c r="A754" i="30"/>
  <c r="A753" i="30"/>
  <c r="A752" i="30"/>
  <c r="A751" i="30"/>
  <c r="A750" i="30"/>
  <c r="A749" i="30"/>
  <c r="A748" i="30"/>
  <c r="A747" i="30"/>
  <c r="A746" i="30"/>
  <c r="A745" i="30"/>
  <c r="A744" i="30"/>
  <c r="A743" i="30"/>
  <c r="A742" i="30"/>
  <c r="A741" i="30"/>
  <c r="A740" i="30"/>
  <c r="A739" i="30"/>
  <c r="A738" i="30"/>
  <c r="A737" i="30"/>
  <c r="A736" i="30"/>
  <c r="A735" i="30"/>
  <c r="A734" i="30"/>
  <c r="A733" i="30"/>
  <c r="A732" i="30"/>
  <c r="A731" i="30"/>
  <c r="A730" i="30"/>
  <c r="A729" i="30"/>
  <c r="A728" i="30"/>
  <c r="A727" i="30"/>
  <c r="A726" i="30"/>
  <c r="A725" i="30"/>
  <c r="A724" i="30"/>
  <c r="A723" i="30"/>
  <c r="A722" i="30"/>
  <c r="A721" i="30"/>
  <c r="A720" i="30"/>
  <c r="A719" i="30"/>
  <c r="A718" i="30"/>
  <c r="A717" i="30"/>
  <c r="A716" i="30"/>
  <c r="A715" i="30"/>
  <c r="A714" i="30"/>
  <c r="A713" i="30"/>
  <c r="A712" i="30"/>
  <c r="A711" i="30"/>
  <c r="A710" i="30"/>
  <c r="A709" i="30"/>
  <c r="A708" i="30"/>
  <c r="A707" i="30"/>
  <c r="A706" i="30"/>
  <c r="A705" i="30"/>
  <c r="A704" i="30"/>
  <c r="A703" i="30"/>
  <c r="A702" i="30"/>
  <c r="A701" i="30"/>
  <c r="A700" i="30"/>
  <c r="A699" i="30"/>
  <c r="A698" i="30"/>
  <c r="A697" i="30"/>
  <c r="A696" i="30"/>
  <c r="A695" i="30"/>
  <c r="A694" i="30"/>
  <c r="A693" i="30"/>
  <c r="A692" i="30"/>
  <c r="A691" i="30"/>
  <c r="A690" i="30"/>
  <c r="A689" i="30"/>
  <c r="A688" i="30"/>
  <c r="A687" i="30"/>
  <c r="A686" i="30"/>
  <c r="A685" i="30"/>
  <c r="A684" i="30"/>
  <c r="A683" i="30"/>
  <c r="A682" i="30"/>
  <c r="A681" i="30"/>
  <c r="A680" i="30"/>
  <c r="A679" i="30"/>
  <c r="A678" i="30"/>
  <c r="A677" i="30"/>
  <c r="A676" i="30"/>
  <c r="A675" i="30"/>
  <c r="A674" i="30"/>
  <c r="A673" i="30"/>
  <c r="A672" i="30"/>
  <c r="A671" i="30"/>
  <c r="A670" i="30"/>
  <c r="A669" i="30"/>
  <c r="A668" i="30"/>
  <c r="A667" i="30"/>
  <c r="A666" i="30"/>
  <c r="A665" i="30"/>
  <c r="A664" i="30"/>
  <c r="A663" i="30"/>
  <c r="A662" i="30"/>
  <c r="A661" i="30"/>
  <c r="A660" i="30"/>
  <c r="A659" i="30"/>
  <c r="A658" i="30"/>
  <c r="A657" i="30"/>
  <c r="A656" i="30"/>
  <c r="A655" i="30"/>
  <c r="A654" i="30"/>
  <c r="A653" i="30"/>
  <c r="A652" i="30"/>
  <c r="A651" i="30"/>
  <c r="A650" i="30"/>
  <c r="A649" i="30"/>
  <c r="A648" i="30"/>
  <c r="A647" i="30"/>
  <c r="A646" i="30"/>
  <c r="A645" i="30"/>
  <c r="A644" i="30"/>
  <c r="A643" i="30"/>
  <c r="A642" i="30"/>
  <c r="A641" i="30"/>
  <c r="A640" i="30"/>
  <c r="A639" i="30"/>
  <c r="A638" i="30"/>
  <c r="A637" i="30"/>
  <c r="A636" i="30"/>
  <c r="A635" i="30"/>
  <c r="A634" i="30"/>
  <c r="A633" i="30"/>
  <c r="A632" i="30"/>
  <c r="A631" i="30"/>
  <c r="A630" i="30"/>
  <c r="A629" i="30"/>
  <c r="A628" i="30"/>
  <c r="A627" i="30"/>
  <c r="A626" i="30"/>
  <c r="A625" i="30"/>
  <c r="A624" i="30"/>
  <c r="A623" i="30"/>
  <c r="A622" i="30"/>
  <c r="A621" i="30"/>
  <c r="A620" i="30"/>
  <c r="A619" i="30"/>
  <c r="A618" i="30"/>
  <c r="A617" i="30"/>
  <c r="A616" i="30"/>
  <c r="A615" i="30"/>
  <c r="A614" i="30"/>
  <c r="A613" i="30"/>
  <c r="A612" i="30"/>
  <c r="A611" i="30"/>
  <c r="A610" i="30"/>
  <c r="A609" i="30"/>
  <c r="A608" i="30"/>
  <c r="A607" i="30"/>
  <c r="A606" i="30"/>
  <c r="A605" i="30"/>
  <c r="A604" i="30"/>
  <c r="A603" i="30"/>
  <c r="A602" i="30"/>
  <c r="A601" i="30"/>
  <c r="A600" i="30"/>
  <c r="A599" i="30"/>
  <c r="A598" i="30"/>
  <c r="A597" i="30"/>
  <c r="A596" i="30"/>
  <c r="A595" i="30"/>
  <c r="A594" i="30"/>
  <c r="A593" i="30"/>
  <c r="A592" i="30"/>
  <c r="A591" i="30"/>
  <c r="A590" i="30"/>
  <c r="A589" i="30"/>
  <c r="A588" i="30"/>
  <c r="A587" i="30"/>
  <c r="A586" i="30"/>
  <c r="A585" i="30"/>
  <c r="A584" i="30"/>
  <c r="A583" i="30"/>
  <c r="A582" i="30"/>
  <c r="A581" i="30"/>
  <c r="A580" i="30"/>
  <c r="A579" i="30"/>
  <c r="A578" i="30"/>
  <c r="A577" i="30"/>
  <c r="A576" i="30"/>
  <c r="A575" i="30"/>
  <c r="A574" i="30"/>
  <c r="A573" i="30"/>
  <c r="A572" i="30"/>
  <c r="A571" i="30"/>
  <c r="A570" i="30"/>
  <c r="A569" i="30"/>
  <c r="A568" i="30"/>
  <c r="A567" i="30"/>
  <c r="A566" i="30"/>
  <c r="A565" i="30"/>
  <c r="A564" i="30"/>
  <c r="A563" i="30"/>
  <c r="A562" i="30"/>
  <c r="A561" i="30"/>
  <c r="A560" i="30"/>
  <c r="A559" i="30"/>
  <c r="A558" i="30"/>
  <c r="A557" i="30"/>
  <c r="A556" i="30"/>
  <c r="A555" i="30"/>
  <c r="A554" i="30"/>
  <c r="A553" i="30"/>
  <c r="A552" i="30"/>
  <c r="A551" i="30"/>
  <c r="A550" i="30"/>
  <c r="A549" i="30"/>
  <c r="A548" i="30"/>
  <c r="A547" i="30"/>
  <c r="A546" i="30"/>
  <c r="A545" i="30"/>
  <c r="A544" i="30"/>
  <c r="A543" i="30"/>
  <c r="A542" i="30"/>
  <c r="A541" i="30"/>
  <c r="A540" i="30"/>
  <c r="A539" i="30"/>
  <c r="A538" i="30"/>
  <c r="A537" i="30"/>
  <c r="A536" i="30"/>
  <c r="A535" i="30"/>
  <c r="A534" i="30"/>
  <c r="A533" i="30"/>
  <c r="A532" i="30"/>
  <c r="A531" i="30"/>
  <c r="A530" i="30"/>
  <c r="A529" i="30"/>
  <c r="A528" i="30"/>
  <c r="A527" i="30"/>
  <c r="A526" i="30"/>
  <c r="A525" i="30"/>
  <c r="A524" i="30"/>
  <c r="A523" i="30"/>
  <c r="A522" i="30"/>
  <c r="A521" i="30"/>
  <c r="A520" i="30"/>
  <c r="A519" i="30"/>
  <c r="A518" i="30"/>
  <c r="A517" i="30"/>
  <c r="A516" i="30"/>
  <c r="A515" i="30"/>
  <c r="A514" i="30"/>
  <c r="A513" i="30"/>
  <c r="A512" i="30"/>
  <c r="A511" i="30"/>
  <c r="A510" i="30"/>
  <c r="A509" i="30"/>
  <c r="A508" i="30"/>
  <c r="A507" i="30"/>
  <c r="A506" i="30"/>
  <c r="A505" i="30"/>
  <c r="A504" i="30"/>
  <c r="A503" i="30"/>
  <c r="A502" i="30"/>
  <c r="A501" i="30"/>
  <c r="A500" i="30"/>
  <c r="A499" i="30"/>
  <c r="A498" i="30"/>
  <c r="A497" i="30"/>
  <c r="A496" i="30"/>
  <c r="A495" i="30"/>
  <c r="A494" i="30"/>
  <c r="A493" i="30"/>
  <c r="A492" i="30"/>
  <c r="A491" i="30"/>
  <c r="A490" i="30"/>
  <c r="A489" i="30"/>
  <c r="A488" i="30"/>
  <c r="A487" i="30"/>
  <c r="A486" i="30"/>
  <c r="A485" i="30"/>
  <c r="A484" i="30"/>
  <c r="A483" i="30"/>
  <c r="A482" i="30"/>
  <c r="A481" i="30"/>
  <c r="A480" i="30"/>
  <c r="A479" i="30"/>
  <c r="A478" i="30"/>
  <c r="A477" i="30"/>
  <c r="A476" i="30"/>
  <c r="A475" i="30"/>
  <c r="A474" i="30"/>
  <c r="A473" i="30"/>
  <c r="A472" i="30"/>
  <c r="A471" i="30"/>
  <c r="A470" i="30"/>
  <c r="A469" i="30"/>
  <c r="A468" i="30"/>
  <c r="A467" i="30"/>
  <c r="A466" i="30"/>
  <c r="A465" i="30"/>
  <c r="A464" i="30"/>
  <c r="A463" i="30"/>
  <c r="A462" i="30"/>
  <c r="A461" i="30"/>
  <c r="A460" i="30"/>
  <c r="A459" i="30"/>
  <c r="A458" i="30"/>
  <c r="A457" i="30"/>
  <c r="A456" i="30"/>
  <c r="A455" i="30"/>
  <c r="A454" i="30"/>
  <c r="A453" i="30"/>
  <c r="A452" i="30"/>
  <c r="A451" i="30"/>
  <c r="A450" i="30"/>
  <c r="A449" i="30"/>
  <c r="A448" i="30"/>
  <c r="A447" i="30"/>
  <c r="A446" i="30"/>
  <c r="A445" i="30"/>
  <c r="A444" i="30"/>
  <c r="A443" i="30"/>
  <c r="A442" i="30"/>
  <c r="A441" i="30"/>
  <c r="A440" i="30"/>
  <c r="A439" i="30"/>
  <c r="A438" i="30"/>
  <c r="A437" i="30"/>
  <c r="A436" i="30"/>
  <c r="A435" i="30"/>
  <c r="A434" i="30"/>
  <c r="A433" i="30"/>
  <c r="A432" i="30"/>
  <c r="A431" i="30"/>
  <c r="A430" i="30"/>
  <c r="A429" i="30"/>
  <c r="A428" i="30"/>
  <c r="A427" i="30"/>
  <c r="A426" i="30"/>
  <c r="A425" i="30"/>
  <c r="A424" i="30"/>
  <c r="A423" i="30"/>
  <c r="A422" i="30"/>
  <c r="A421" i="30"/>
  <c r="A420" i="30"/>
  <c r="A419" i="30"/>
  <c r="A418" i="30"/>
  <c r="A417" i="30"/>
  <c r="A416" i="30"/>
  <c r="A415" i="30"/>
  <c r="A414" i="30"/>
  <c r="A413" i="30"/>
  <c r="A412" i="30"/>
  <c r="A411" i="30"/>
  <c r="A410" i="30"/>
  <c r="A409" i="30"/>
  <c r="A408" i="30"/>
  <c r="A407" i="30"/>
  <c r="A406" i="30"/>
  <c r="A405" i="30"/>
  <c r="A404" i="30"/>
  <c r="A403" i="30"/>
  <c r="A402" i="30"/>
  <c r="A401" i="30"/>
  <c r="A400" i="30"/>
  <c r="A399" i="30"/>
  <c r="A398" i="30"/>
  <c r="A397" i="30"/>
  <c r="A396" i="30"/>
  <c r="A395" i="30"/>
  <c r="A394" i="30"/>
  <c r="A393" i="30"/>
  <c r="A392" i="30"/>
  <c r="A391" i="30"/>
  <c r="A390" i="30"/>
  <c r="A389" i="30"/>
  <c r="A388" i="30"/>
  <c r="A387" i="30"/>
  <c r="A386" i="30"/>
  <c r="A385" i="30"/>
  <c r="A384" i="30"/>
  <c r="A383" i="30"/>
  <c r="A382" i="30"/>
  <c r="A381" i="30"/>
  <c r="A380" i="30"/>
  <c r="A379" i="30"/>
  <c r="A378" i="30"/>
  <c r="A377" i="30"/>
  <c r="A376" i="30"/>
  <c r="A375" i="30"/>
  <c r="A374" i="30"/>
  <c r="A373" i="30"/>
  <c r="A372" i="30"/>
  <c r="A371" i="30"/>
  <c r="A370" i="30"/>
  <c r="A369" i="30"/>
  <c r="A368" i="30"/>
  <c r="A367" i="30"/>
  <c r="A366" i="30"/>
  <c r="A365" i="30"/>
  <c r="A364" i="30"/>
  <c r="A363" i="30"/>
  <c r="A362" i="30"/>
  <c r="A361" i="30"/>
  <c r="A360" i="30"/>
  <c r="A359" i="30"/>
  <c r="A358" i="30"/>
  <c r="A357" i="30"/>
  <c r="A356" i="30"/>
  <c r="A355" i="30"/>
  <c r="A354" i="30"/>
  <c r="A353" i="30"/>
  <c r="A352" i="30"/>
  <c r="A351" i="30"/>
  <c r="A350" i="30"/>
  <c r="A349" i="30"/>
  <c r="A348" i="30"/>
  <c r="A347" i="30"/>
  <c r="A346" i="30"/>
  <c r="A345" i="30"/>
  <c r="A344" i="30"/>
  <c r="A343" i="30"/>
  <c r="A342" i="30"/>
  <c r="A341" i="30"/>
  <c r="A340" i="30"/>
  <c r="A339" i="30"/>
  <c r="A338" i="30"/>
  <c r="A337" i="30"/>
  <c r="A336" i="30"/>
  <c r="A335" i="30"/>
  <c r="A334" i="30"/>
  <c r="A333" i="30"/>
  <c r="A332" i="30"/>
  <c r="A331" i="30"/>
  <c r="A330" i="30"/>
  <c r="A329" i="30"/>
  <c r="A328" i="30"/>
  <c r="A327" i="30"/>
  <c r="A326" i="30"/>
  <c r="A325" i="30"/>
  <c r="A324" i="30"/>
  <c r="A323" i="30"/>
  <c r="A322" i="30"/>
  <c r="A321" i="30"/>
  <c r="A320" i="30"/>
  <c r="A319" i="30"/>
  <c r="A318" i="30"/>
  <c r="A317" i="30"/>
  <c r="A316" i="30"/>
  <c r="A315" i="30"/>
  <c r="A314" i="30"/>
  <c r="A313" i="30"/>
  <c r="A312" i="30"/>
  <c r="A311" i="30"/>
  <c r="A310" i="30"/>
  <c r="A309" i="30"/>
  <c r="A308" i="30"/>
  <c r="A307" i="30"/>
  <c r="A306" i="30"/>
  <c r="A305" i="30"/>
  <c r="A304" i="30"/>
  <c r="A303" i="30"/>
  <c r="A302" i="30"/>
  <c r="A301" i="30"/>
  <c r="A300" i="30"/>
  <c r="A299" i="30"/>
  <c r="A298" i="30"/>
  <c r="A297" i="30"/>
  <c r="A296" i="30"/>
  <c r="A295" i="30"/>
  <c r="A294" i="30"/>
  <c r="A293" i="30"/>
  <c r="A292" i="30"/>
  <c r="A291" i="30"/>
  <c r="A290" i="30"/>
  <c r="A289" i="30"/>
  <c r="A288" i="30"/>
  <c r="A287" i="30"/>
  <c r="A286" i="30"/>
  <c r="A285" i="30"/>
  <c r="A284" i="30"/>
  <c r="A283" i="30"/>
  <c r="A282" i="30"/>
  <c r="A281" i="30"/>
  <c r="A280" i="30"/>
  <c r="A279" i="30"/>
  <c r="A278" i="30"/>
  <c r="A277" i="30"/>
  <c r="A276" i="30"/>
  <c r="A275" i="30"/>
  <c r="A274" i="30"/>
  <c r="A273" i="30"/>
  <c r="A272" i="30"/>
  <c r="A271" i="30"/>
  <c r="A270" i="30"/>
  <c r="A269" i="30"/>
  <c r="A268" i="30"/>
  <c r="A267" i="30"/>
  <c r="A266" i="30"/>
  <c r="A265" i="30"/>
  <c r="A264" i="30"/>
  <c r="A263" i="30"/>
  <c r="A262" i="30"/>
  <c r="A261" i="30"/>
  <c r="A260" i="30"/>
  <c r="A259" i="30"/>
  <c r="A258" i="30"/>
  <c r="A257" i="30"/>
  <c r="A256" i="30"/>
  <c r="A255" i="30"/>
  <c r="A254" i="30"/>
  <c r="A253" i="30"/>
  <c r="A252" i="30"/>
  <c r="A251" i="30"/>
  <c r="A250" i="30"/>
  <c r="A249" i="30"/>
  <c r="A248" i="30"/>
  <c r="A247" i="30"/>
  <c r="A246" i="30"/>
  <c r="A245" i="30"/>
  <c r="A244" i="30"/>
  <c r="A243" i="30"/>
  <c r="A242" i="30"/>
  <c r="A241" i="30"/>
  <c r="A240" i="30"/>
  <c r="A239" i="30"/>
  <c r="A238" i="30"/>
  <c r="A237" i="30"/>
  <c r="A236" i="30"/>
  <c r="A235" i="30"/>
  <c r="A234" i="30"/>
  <c r="A233" i="30"/>
  <c r="A232" i="30"/>
  <c r="A231" i="30"/>
  <c r="A230" i="30"/>
  <c r="A229" i="30"/>
  <c r="A228" i="30"/>
  <c r="A227" i="30"/>
  <c r="A226" i="30"/>
  <c r="A225" i="30"/>
  <c r="A224" i="30"/>
  <c r="A223" i="30"/>
  <c r="A222" i="30"/>
  <c r="A221" i="30"/>
  <c r="A220" i="30"/>
  <c r="A219" i="30"/>
  <c r="A218" i="30"/>
  <c r="A217" i="30"/>
  <c r="A216" i="30"/>
  <c r="A215" i="30"/>
  <c r="A214" i="30"/>
  <c r="A213" i="30"/>
  <c r="A212" i="30"/>
  <c r="A211" i="30"/>
  <c r="A210" i="30"/>
  <c r="A209" i="30"/>
  <c r="A208" i="30"/>
  <c r="A207" i="30"/>
  <c r="A206" i="30"/>
  <c r="A205" i="30"/>
  <c r="A204" i="30"/>
  <c r="A203" i="30"/>
  <c r="A202" i="30"/>
  <c r="A201" i="30"/>
  <c r="A200" i="30"/>
  <c r="A199" i="30"/>
  <c r="A198" i="30"/>
  <c r="A197" i="30"/>
  <c r="A196" i="30"/>
  <c r="A195" i="30"/>
  <c r="A194" i="30"/>
  <c r="A193" i="30"/>
  <c r="A192" i="30"/>
  <c r="A191" i="30"/>
  <c r="A190" i="30"/>
  <c r="A189" i="30"/>
  <c r="A188" i="30"/>
  <c r="A187" i="30"/>
  <c r="A186" i="30"/>
  <c r="A185" i="30"/>
  <c r="A184" i="30"/>
  <c r="A183" i="30"/>
  <c r="A182" i="30"/>
  <c r="A181" i="30"/>
  <c r="A180" i="30"/>
  <c r="A179" i="30"/>
  <c r="A178" i="30"/>
  <c r="A177" i="30"/>
  <c r="A176" i="30"/>
  <c r="A175" i="30"/>
  <c r="A174" i="30"/>
  <c r="A173" i="30"/>
  <c r="A172" i="30"/>
  <c r="A171" i="30"/>
  <c r="A170" i="30"/>
  <c r="A169" i="30"/>
  <c r="A168" i="30"/>
  <c r="A167" i="30"/>
  <c r="A166" i="30"/>
  <c r="A165" i="30"/>
  <c r="A164" i="30"/>
  <c r="A163" i="30"/>
  <c r="A162" i="30"/>
  <c r="A161" i="30"/>
  <c r="A160" i="30"/>
  <c r="A159" i="30"/>
  <c r="A158" i="30"/>
  <c r="A157" i="30"/>
  <c r="A156" i="30"/>
  <c r="A155" i="30"/>
  <c r="A154" i="30"/>
  <c r="A153" i="30"/>
  <c r="A152" i="30"/>
  <c r="A151" i="30"/>
  <c r="A150" i="30"/>
  <c r="A149" i="30"/>
  <c r="A148" i="30"/>
  <c r="A147" i="30"/>
  <c r="A146" i="30"/>
  <c r="A145" i="30"/>
  <c r="A144" i="30"/>
  <c r="A143" i="30"/>
  <c r="A142" i="30"/>
  <c r="A141" i="30"/>
  <c r="A140" i="30"/>
  <c r="A139" i="30"/>
  <c r="A138" i="30"/>
  <c r="A137" i="30"/>
  <c r="A136" i="30"/>
  <c r="A135" i="30"/>
  <c r="A134" i="30"/>
  <c r="A133" i="30"/>
  <c r="A132" i="30"/>
  <c r="A131" i="30"/>
  <c r="A130" i="30"/>
  <c r="A129" i="30"/>
  <c r="A128" i="30"/>
  <c r="A127" i="30"/>
  <c r="A126" i="30"/>
  <c r="A125" i="30"/>
  <c r="A124" i="30"/>
  <c r="A123" i="30"/>
  <c r="A122" i="30"/>
  <c r="A121" i="30"/>
  <c r="A120" i="30"/>
  <c r="A119" i="30"/>
  <c r="A118" i="30"/>
  <c r="A117" i="30"/>
  <c r="A116" i="30"/>
  <c r="A115" i="30"/>
  <c r="A114" i="30"/>
  <c r="A113" i="30"/>
  <c r="A112" i="30"/>
  <c r="A111" i="30"/>
  <c r="A110" i="30"/>
  <c r="A109" i="30"/>
  <c r="A108" i="30"/>
  <c r="A107" i="30"/>
  <c r="A106" i="30"/>
  <c r="A105" i="30"/>
  <c r="A104" i="30"/>
  <c r="A103" i="30"/>
  <c r="A102" i="30"/>
  <c r="A101" i="30"/>
  <c r="A100" i="30"/>
  <c r="A99" i="30"/>
  <c r="A98" i="30"/>
  <c r="A97" i="30"/>
  <c r="A96" i="30"/>
  <c r="A95" i="30"/>
  <c r="A94" i="30"/>
  <c r="A93" i="30"/>
  <c r="A92" i="30"/>
  <c r="A91" i="30"/>
  <c r="A90" i="30"/>
  <c r="A89" i="30"/>
  <c r="A88" i="30"/>
  <c r="A87" i="30"/>
  <c r="A86" i="30"/>
  <c r="A85" i="30"/>
  <c r="A84" i="30"/>
  <c r="A83" i="30"/>
  <c r="A82" i="30"/>
  <c r="A81" i="30"/>
  <c r="A80" i="30"/>
  <c r="A79" i="30"/>
  <c r="A78" i="30"/>
  <c r="A77" i="30"/>
  <c r="A76" i="30"/>
  <c r="A75" i="30"/>
  <c r="A74" i="30"/>
  <c r="A73" i="30"/>
  <c r="A72" i="30"/>
  <c r="A71" i="30"/>
  <c r="A70" i="30"/>
  <c r="A69" i="30"/>
  <c r="A68" i="30"/>
  <c r="A67" i="30"/>
  <c r="A66" i="30"/>
  <c r="A65" i="30"/>
  <c r="A64" i="30"/>
  <c r="A63" i="30"/>
  <c r="A62" i="30"/>
  <c r="A61" i="30"/>
  <c r="A60" i="30"/>
  <c r="A59" i="30"/>
  <c r="A58" i="30"/>
  <c r="A57" i="30"/>
  <c r="A56" i="30"/>
  <c r="A55" i="30"/>
  <c r="A54" i="30"/>
  <c r="A53" i="30"/>
  <c r="A52" i="30"/>
  <c r="A51" i="30"/>
  <c r="A50" i="30"/>
  <c r="A49" i="30"/>
  <c r="A48" i="30"/>
  <c r="A47" i="30"/>
  <c r="A46" i="30"/>
  <c r="A45" i="30"/>
  <c r="A44" i="30"/>
  <c r="A43" i="30"/>
  <c r="A42" i="30"/>
  <c r="A41" i="30"/>
  <c r="A40" i="30"/>
  <c r="A39" i="30"/>
  <c r="A38" i="30"/>
  <c r="A37" i="30"/>
  <c r="A36" i="30"/>
  <c r="A35" i="30"/>
  <c r="A34" i="30"/>
  <c r="A33" i="30"/>
  <c r="A32" i="30"/>
  <c r="A31" i="30"/>
  <c r="A30" i="30"/>
  <c r="A29" i="30"/>
  <c r="A28" i="30"/>
  <c r="A27" i="30"/>
  <c r="A26" i="30"/>
  <c r="A25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39" i="1"/>
  <c r="A40" i="1" s="1"/>
  <c r="A37" i="1"/>
  <c r="A38" i="1" s="1"/>
  <c r="L38" i="1"/>
  <c r="M38" i="1" s="1"/>
  <c r="L37" i="1"/>
  <c r="M37" i="1" s="1"/>
  <c r="L36" i="1"/>
  <c r="M36" i="1" s="1"/>
  <c r="L35" i="1"/>
  <c r="M35" i="1" s="1"/>
  <c r="A35" i="1"/>
  <c r="A36" i="1" s="1"/>
  <c r="L34" i="1"/>
  <c r="M34" i="1" s="1"/>
  <c r="L33" i="1"/>
  <c r="M33" i="1" s="1"/>
  <c r="A33" i="1"/>
  <c r="A34" i="1" s="1"/>
  <c r="M29" i="1"/>
  <c r="A29" i="1"/>
  <c r="A30" i="1" s="1"/>
  <c r="M26" i="1"/>
  <c r="M25" i="1"/>
  <c r="A25" i="1"/>
  <c r="A26" i="1" s="1"/>
  <c r="L22" i="1"/>
  <c r="L21" i="1"/>
  <c r="A21" i="1"/>
  <c r="A22" i="1" s="1"/>
  <c r="L20" i="1"/>
  <c r="M20" i="1" s="1"/>
  <c r="L19" i="1"/>
  <c r="M19" i="1" s="1"/>
  <c r="A19" i="1"/>
  <c r="A20" i="1" s="1"/>
  <c r="A17" i="1"/>
  <c r="A18" i="1" s="1"/>
  <c r="A15" i="1"/>
  <c r="A16" i="1" s="1"/>
  <c r="A13" i="1"/>
  <c r="A14" i="1" s="1"/>
  <c r="L10" i="1"/>
  <c r="L9" i="1"/>
  <c r="A9" i="1"/>
  <c r="M9" i="1" l="1"/>
  <c r="L57" i="1"/>
  <c r="M57" i="1" s="1"/>
  <c r="M10" i="1"/>
  <c r="L58" i="1"/>
  <c r="M58" i="1" s="1"/>
  <c r="E32" i="3"/>
  <c r="P32" i="3"/>
  <c r="T32" i="3" s="1"/>
  <c r="O32" i="3"/>
  <c r="S32" i="3" s="1"/>
  <c r="D32" i="3"/>
  <c r="M22" i="1"/>
  <c r="M21" i="1"/>
  <c r="A10" i="1"/>
  <c r="E28" i="3" s="1"/>
  <c r="P30" i="3" l="1"/>
  <c r="T30" i="3" s="1"/>
  <c r="D30" i="3"/>
  <c r="J30" i="3" s="1"/>
  <c r="O30" i="3"/>
  <c r="S30" i="3" s="1"/>
  <c r="E30" i="3"/>
  <c r="D29" i="3"/>
  <c r="J29" i="3" s="1"/>
  <c r="P29" i="3"/>
  <c r="T29" i="3" s="1"/>
  <c r="E29" i="3"/>
  <c r="O29" i="3"/>
  <c r="S29" i="3" s="1"/>
  <c r="D26" i="3"/>
  <c r="J26" i="3" s="1"/>
  <c r="E26" i="3"/>
  <c r="O26" i="3"/>
  <c r="S26" i="3" s="1"/>
  <c r="P26" i="3"/>
  <c r="T26" i="3" s="1"/>
  <c r="E25" i="3"/>
  <c r="P25" i="3"/>
  <c r="T25" i="3" s="1"/>
  <c r="D25" i="3"/>
  <c r="J25" i="3" s="1"/>
  <c r="O25" i="3"/>
  <c r="S25" i="3" s="1"/>
  <c r="O22" i="3"/>
  <c r="S22" i="3" s="1"/>
  <c r="E15" i="3"/>
  <c r="D13" i="3"/>
  <c r="J13" i="3" s="1"/>
  <c r="E24" i="3"/>
  <c r="E13" i="3"/>
  <c r="O16" i="3"/>
  <c r="S16" i="3" s="1"/>
  <c r="P27" i="3"/>
  <c r="T27" i="3" s="1"/>
  <c r="P15" i="3"/>
  <c r="T15" i="3" s="1"/>
  <c r="E12" i="3"/>
  <c r="P8" i="3"/>
  <c r="T8" i="3" s="1"/>
  <c r="P16" i="3"/>
  <c r="T16" i="3" s="1"/>
  <c r="O17" i="3"/>
  <c r="S17" i="3" s="1"/>
  <c r="E21" i="3"/>
  <c r="D8" i="3"/>
  <c r="J8" i="3" s="1"/>
  <c r="D16" i="3"/>
  <c r="J16" i="3" s="1"/>
  <c r="E23" i="3"/>
  <c r="D23" i="3"/>
  <c r="J23" i="3" s="1"/>
  <c r="O14" i="3"/>
  <c r="S14" i="3" s="1"/>
  <c r="D31" i="3"/>
  <c r="J31" i="3" s="1"/>
  <c r="E14" i="3"/>
  <c r="O19" i="3"/>
  <c r="S19" i="3" s="1"/>
  <c r="P14" i="3"/>
  <c r="T14" i="3" s="1"/>
  <c r="D14" i="3"/>
  <c r="J14" i="3" s="1"/>
  <c r="D19" i="3"/>
  <c r="J19" i="3" s="1"/>
  <c r="D24" i="3"/>
  <c r="E9" i="3"/>
  <c r="D27" i="3"/>
  <c r="J27" i="3" s="1"/>
  <c r="O27" i="3"/>
  <c r="S27" i="3" s="1"/>
  <c r="E20" i="3"/>
  <c r="O11" i="3"/>
  <c r="S11" i="3" s="1"/>
  <c r="E22" i="3"/>
  <c r="P12" i="3"/>
  <c r="T12" i="3" s="1"/>
  <c r="D12" i="3"/>
  <c r="D9" i="3"/>
  <c r="J9" i="3" s="1"/>
  <c r="P22" i="3"/>
  <c r="T22" i="3" s="1"/>
  <c r="O13" i="3"/>
  <c r="S13" i="3" s="1"/>
  <c r="D22" i="3"/>
  <c r="J22" i="3" s="1"/>
  <c r="E8" i="3"/>
  <c r="O18" i="3"/>
  <c r="S18" i="3" s="1"/>
  <c r="E17" i="3"/>
  <c r="P9" i="3"/>
  <c r="T9" i="3" s="1"/>
  <c r="E18" i="3"/>
  <c r="O20" i="3"/>
  <c r="S20" i="3" s="1"/>
  <c r="P10" i="3"/>
  <c r="T10" i="3" s="1"/>
  <c r="E19" i="3"/>
  <c r="D10" i="3"/>
  <c r="J10" i="3" s="1"/>
  <c r="P19" i="3"/>
  <c r="T19" i="3" s="1"/>
  <c r="E31" i="3"/>
  <c r="J32" i="3"/>
  <c r="O28" i="3"/>
  <c r="S28" i="3" s="1"/>
  <c r="P21" i="3"/>
  <c r="T21" i="3" s="1"/>
  <c r="D7" i="3"/>
  <c r="D15" i="3"/>
  <c r="J15" i="3" s="1"/>
  <c r="O24" i="3"/>
  <c r="S24" i="3" s="1"/>
  <c r="E27" i="3"/>
  <c r="P23" i="3"/>
  <c r="T23" i="3" s="1"/>
  <c r="P24" i="3"/>
  <c r="T24" i="3" s="1"/>
  <c r="E10" i="3"/>
  <c r="O10" i="3"/>
  <c r="S10" i="3" s="1"/>
  <c r="O12" i="3"/>
  <c r="S12" i="3" s="1"/>
  <c r="E11" i="3"/>
  <c r="P11" i="3"/>
  <c r="T11" i="3" s="1"/>
  <c r="P7" i="3"/>
  <c r="T7" i="3" s="1"/>
  <c r="P13" i="3"/>
  <c r="T13" i="3" s="1"/>
  <c r="P31" i="3"/>
  <c r="T31" i="3" s="1"/>
  <c r="O8" i="3"/>
  <c r="S8" i="3" s="1"/>
  <c r="D17" i="3"/>
  <c r="J17" i="3" s="1"/>
  <c r="O7" i="3"/>
  <c r="S7" i="3" s="1"/>
  <c r="O21" i="3"/>
  <c r="S21" i="3" s="1"/>
  <c r="E7" i="3"/>
  <c r="E16" i="3"/>
  <c r="D11" i="3"/>
  <c r="J11" i="3" s="1"/>
  <c r="O15" i="3"/>
  <c r="S15" i="3" s="1"/>
  <c r="P17" i="3"/>
  <c r="T17" i="3" s="1"/>
  <c r="D21" i="3"/>
  <c r="J21" i="3" s="1"/>
  <c r="O23" i="3"/>
  <c r="S23" i="3" s="1"/>
  <c r="O31" i="3"/>
  <c r="S31" i="3" s="1"/>
  <c r="P18" i="3"/>
  <c r="T18" i="3" s="1"/>
  <c r="O9" i="3"/>
  <c r="S9" i="3" s="1"/>
  <c r="D18" i="3"/>
  <c r="J18" i="3" s="1"/>
  <c r="P28" i="3"/>
  <c r="T28" i="3" s="1"/>
  <c r="D28" i="3"/>
  <c r="J28" i="3" s="1"/>
  <c r="P20" i="3"/>
  <c r="T20" i="3" s="1"/>
  <c r="D20" i="3"/>
  <c r="J20" i="3" s="1"/>
  <c r="J24" i="3"/>
  <c r="J12" i="3"/>
  <c r="S5" i="3" l="1"/>
  <c r="S3" i="3" s="1"/>
  <c r="T5" i="3"/>
  <c r="T3" i="3" s="1"/>
  <c r="P5" i="3"/>
  <c r="P3" i="3" s="1"/>
  <c r="E5" i="3"/>
  <c r="E3" i="3" s="1"/>
  <c r="O5" i="3"/>
  <c r="O3" i="3" s="1"/>
  <c r="J7" i="3"/>
  <c r="J5" i="3" s="1"/>
  <c r="J3" i="3" s="1"/>
  <c r="D5" i="3"/>
  <c r="D3" i="3" s="1"/>
</calcChain>
</file>

<file path=xl/sharedStrings.xml><?xml version="1.0" encoding="utf-8"?>
<sst xmlns="http://schemas.openxmlformats.org/spreadsheetml/2006/main" count="1480" uniqueCount="679">
  <si>
    <t xml:space="preserve">Closing </t>
  </si>
  <si>
    <t>Branch</t>
  </si>
  <si>
    <t>s</t>
  </si>
  <si>
    <t>Net/FineWt</t>
  </si>
  <si>
    <t>Diff</t>
  </si>
  <si>
    <t>AKLUJ BRANCH</t>
  </si>
  <si>
    <t>BHOSARI BRANCH</t>
  </si>
  <si>
    <t>BMT BRANCH</t>
  </si>
  <si>
    <t>Baramati MIDC</t>
  </si>
  <si>
    <t>CHANDANNAGAR</t>
  </si>
  <si>
    <t>Chinchwad Branch</t>
  </si>
  <si>
    <t>Corporate Office (HO)</t>
  </si>
  <si>
    <t>E-Commerce</t>
  </si>
  <si>
    <t>HADAPSAR</t>
  </si>
  <si>
    <t>In Transit</t>
  </si>
  <si>
    <t>KARAD BRANCH</t>
  </si>
  <si>
    <t>KOLKATA OFFICE</t>
  </si>
  <si>
    <t>Pune Branch</t>
  </si>
  <si>
    <t>SATARA BRANCH</t>
  </si>
  <si>
    <t>SANGLI BRANCH</t>
  </si>
  <si>
    <t xml:space="preserve">Total </t>
  </si>
  <si>
    <t>PN</t>
  </si>
  <si>
    <t>CH</t>
  </si>
  <si>
    <t>CSPL</t>
  </si>
  <si>
    <t>IN Tra</t>
  </si>
  <si>
    <t>BMT</t>
  </si>
  <si>
    <t>HD</t>
  </si>
  <si>
    <t>MIDC</t>
  </si>
  <si>
    <t>CN</t>
  </si>
  <si>
    <t>AJ</t>
  </si>
  <si>
    <t>KD</t>
  </si>
  <si>
    <t>ST</t>
  </si>
  <si>
    <t>Corporate Office CSS</t>
  </si>
  <si>
    <t>CSS</t>
  </si>
  <si>
    <t>E-Com</t>
  </si>
  <si>
    <t>SG</t>
  </si>
  <si>
    <t>BH</t>
  </si>
  <si>
    <t>KOL</t>
  </si>
  <si>
    <t>CSS BDD</t>
  </si>
  <si>
    <t>BDD</t>
  </si>
  <si>
    <t>Total</t>
  </si>
  <si>
    <t>Gold Closing Stock Report</t>
  </si>
  <si>
    <t>Per Day Interest 14% Amount Wise Report (Net WT)</t>
  </si>
  <si>
    <t>Rate</t>
  </si>
  <si>
    <t>Gold Opening Stock Report</t>
  </si>
  <si>
    <t>Differences</t>
  </si>
  <si>
    <t>Sub Total</t>
  </si>
  <si>
    <t>Sub Total Amount</t>
  </si>
  <si>
    <t>Branch Total</t>
  </si>
  <si>
    <t>Branch Total Amount</t>
  </si>
  <si>
    <t>Net Wt</t>
  </si>
  <si>
    <t>Fine Wt</t>
  </si>
  <si>
    <t>Per Day Amount</t>
  </si>
  <si>
    <t>Branch+F</t>
  </si>
  <si>
    <t>CSPL-GM</t>
  </si>
  <si>
    <t>GM</t>
  </si>
  <si>
    <t>Gold Closing Stock Chart Report &amp; Per Day Interest 14% Amount Wise Chart</t>
  </si>
  <si>
    <t>KOTHRUD BRANCH</t>
  </si>
  <si>
    <t>PUNE SATARA(RD) BRANCH</t>
  </si>
  <si>
    <t>SR</t>
  </si>
  <si>
    <t>KT</t>
  </si>
  <si>
    <t>KOLHAPUR BRANCH</t>
  </si>
  <si>
    <t>KL</t>
  </si>
  <si>
    <t>SN</t>
  </si>
  <si>
    <t>SANGAMNER BRANCH</t>
  </si>
  <si>
    <t>ATHANI BRANCH</t>
  </si>
  <si>
    <t>AN</t>
  </si>
  <si>
    <t>Total :Gold</t>
  </si>
  <si>
    <t>KPT STRONG ROOM</t>
  </si>
  <si>
    <t>KPT</t>
  </si>
  <si>
    <t>AR</t>
  </si>
  <si>
    <t>AHMEDNAGAR BRANCH</t>
  </si>
  <si>
    <t>NASHIK BRANCH</t>
  </si>
  <si>
    <t>NK</t>
  </si>
  <si>
    <t>eGold</t>
  </si>
  <si>
    <t>EGold</t>
  </si>
  <si>
    <t>Kargir</t>
  </si>
  <si>
    <t>Corporate Office (PN)</t>
  </si>
  <si>
    <t>COPN</t>
  </si>
  <si>
    <t>Corporate Office (BMT)</t>
  </si>
  <si>
    <t>COBMT</t>
  </si>
  <si>
    <t>Date :- 25/09/2023</t>
  </si>
  <si>
    <t>Chandukaka Saraf &amp; Sons Pvt. Ltd.</t>
  </si>
  <si>
    <t>32/1/B/5, Gunwadi Road Baramati</t>
  </si>
  <si>
    <t>Branch Wise Stock Summary Report From 25/09/2023 To 25/09/2023</t>
  </si>
  <si>
    <t>Group :1. GOLD</t>
  </si>
  <si>
    <t>Opening</t>
  </si>
  <si>
    <t>Inward</t>
  </si>
  <si>
    <t>Outward</t>
  </si>
  <si>
    <t>Closing</t>
  </si>
  <si>
    <t>Pcs/Lbl</t>
  </si>
  <si>
    <t>Sangli Branch</t>
  </si>
  <si>
    <t>Financial Year From 01/04/2023 To 31/03/2024</t>
  </si>
  <si>
    <t xml:space="preserve"> GoldSmith Summary For The Period  25/09/2023 To 25/09/2023</t>
  </si>
  <si>
    <t>Location : All</t>
  </si>
  <si>
    <t>GroupName : 1. GOLD</t>
  </si>
  <si>
    <t>Type</t>
  </si>
  <si>
    <t>Opening Balance</t>
  </si>
  <si>
    <t>Issue</t>
  </si>
  <si>
    <t>Receipt</t>
  </si>
  <si>
    <t>Closing Balance</t>
  </si>
  <si>
    <t>FineWt</t>
  </si>
  <si>
    <t>NetWt</t>
  </si>
  <si>
    <t xml:space="preserve">GoldSmith Name :  ACPL JEWELS PVT.LTD.                         </t>
  </si>
  <si>
    <t>Gold</t>
  </si>
  <si>
    <t>GoldSmith Name :  AKS JEWELS PRIVATE LTD- DIAM KA</t>
  </si>
  <si>
    <t>GoldSmith Name :  AMIT ASHOK BELVALKAR</t>
  </si>
  <si>
    <t>GoldSmith Name :  AMIT C ADESARA AND SONS</t>
  </si>
  <si>
    <t>GoldSmith Name :  ANUSHKA GOLDSMITH</t>
  </si>
  <si>
    <t>GoldSmith Name :  ARGENTUM HOUSE (DIAMOND KARAGIR)</t>
  </si>
  <si>
    <t>GoldSmith Name :  ARGENTUM HOUSE (GOLD)</t>
  </si>
  <si>
    <t>GoldSmith Name :  ARGENTUM HOUSE (MODE DIAMOND REPAIR)</t>
  </si>
  <si>
    <t>GoldSmith Name :  ARGENTUM HOUSE GOLD(RD REPAIR)</t>
  </si>
  <si>
    <t>GoldSmith Name :  ARGENTUM SILVER HOUSE LLP (DIAM REP KARAGIR)</t>
  </si>
  <si>
    <t>GoldSmith Name :  ARGENTUM SILVER HOUSE LLP (DIAMOND KARAGIR)</t>
  </si>
  <si>
    <t>GoldSmith Name :  ARGENTUM SILVER HOUSE LLP (GOLD KARAGIR PN)</t>
  </si>
  <si>
    <t>GoldSmith Name :  ARGENTUM SILVER HOUSE LLP (GOLD KARAGIR)</t>
  </si>
  <si>
    <t>GoldSmith Name :  ARGENTUM SILVER HOUSE LLP (GOLD RD REPAIR)</t>
  </si>
  <si>
    <t>GoldSmith Name :  ARGENTUM SILVER HOUSE LLP (MODE DIAM REPAIR)</t>
  </si>
  <si>
    <t>GoldSmith Name :  AURUM GOLD</t>
  </si>
  <si>
    <t>GoldSmith Name :  BAHIRSHET JEWELLERS</t>
  </si>
  <si>
    <t>GoldSmith Name :  BAIRI GOLD</t>
  </si>
  <si>
    <t>GoldSmith Name :  BERA GOLDSMITH</t>
  </si>
  <si>
    <t>GoldSmith Name :  BHOJ GOLD SMITH</t>
  </si>
  <si>
    <t>GoldSmith Name :  CHANDUKAKA SARAF REFINARY</t>
  </si>
  <si>
    <t>Gold Wastage</t>
  </si>
  <si>
    <t>Gold Tut</t>
  </si>
  <si>
    <t>GoldSmith Name :  CHANDUKAKA SARAF REFINARY PN</t>
  </si>
  <si>
    <t>GoldSmith Name :  DEEPAK MANNA KARAGIR CENTRE</t>
  </si>
  <si>
    <t>GoldSmith Name :  DHANANJAY GAJANAN KAREKAR</t>
  </si>
  <si>
    <t>GoldSmith Name :  DHARMESH PRAVINCHANDRA SONI</t>
  </si>
  <si>
    <t>GoldSmith Name :  DIVYARATNA JEWELLERS</t>
  </si>
  <si>
    <t>GoldSmith Name :  G N HALLMARKING (A V GOLD)</t>
  </si>
  <si>
    <t>GoldSmith Name :  GANESH GOLDSIMTH</t>
  </si>
  <si>
    <t>GoldSmith Name :  GOPAL GOLD SMITH</t>
  </si>
  <si>
    <t>GoldSmith Name :  GT GOLD SMITH</t>
  </si>
  <si>
    <t>GoldSmith Name :  GURJAR GEMS PVT LTD- DIAM KA</t>
  </si>
  <si>
    <t>GoldSmith Name :  H K JEWELS PVT LTD- DIAM KA</t>
  </si>
  <si>
    <t>GoldSmith Name :  HERAMBHA TRADERS</t>
  </si>
  <si>
    <t>GoldSmith Name :  J M JEWELLERS AND SONS</t>
  </si>
  <si>
    <t>GoldSmith Name :  JAYKISHAN RAJENDRA ADESARA</t>
  </si>
  <si>
    <t>GoldSmith Name :  KA ARGENTUM HOUSE (DIAMOND REPAIR KARAGIR)</t>
  </si>
  <si>
    <t>GoldSmith Name :  KAMA JEWELRY PVT LTD- DIAM KA</t>
  </si>
  <si>
    <t>GoldSmith Name :  KETAN GOLD ART</t>
  </si>
  <si>
    <t>GoldSmith Name :  KGK CREATIONS (INDIA) PVT LTD- DIAM KA</t>
  </si>
  <si>
    <t>GoldSmith Name :  KHAN GOLDSMITH</t>
  </si>
  <si>
    <t>GoldSmith Name :  KOL ABHISHEK DAS</t>
  </si>
  <si>
    <t>GoldSmith Name :  KOL BIKASH MANDAL</t>
  </si>
  <si>
    <t>GoldSmith Name :  KOL FELU RAM JANA</t>
  </si>
  <si>
    <t>GoldSmith Name :  KOL L GOPAL AND SONS (JEWELLERS)</t>
  </si>
  <si>
    <t>GoldSmith Name :  KOL LAKSHMI KANTA RONG</t>
  </si>
  <si>
    <t>GoldSmith Name :  KOL P A JEWELLERS</t>
  </si>
  <si>
    <t>GoldSmith Name :  KOL R C JEWELLERS</t>
  </si>
  <si>
    <t>GoldSmith Name :  KOL RADHA KRISHNA TAR TANA WORK</t>
  </si>
  <si>
    <t>GoldSmith Name :  KOL SAF JEWELLERS</t>
  </si>
  <si>
    <t>GoldSmith Name :  KOL SAMAR KUMAR PANJA</t>
  </si>
  <si>
    <t>GoldSmith Name :  KOL SANKAR MODAK</t>
  </si>
  <si>
    <t>GoldSmith Name :  KOL SASTI SANKI</t>
  </si>
  <si>
    <t>GoldSmith Name :  KOL SIDHHI BINAYAK JEWELLERS</t>
  </si>
  <si>
    <t>GoldSmith Name :  KOL SUBHAS HAZRA</t>
  </si>
  <si>
    <t>GoldSmith Name :  KOL SUDHANSU MAITY</t>
  </si>
  <si>
    <t>GoldSmith Name :  KOL SUDIP GHORAI</t>
  </si>
  <si>
    <t>GoldSmith Name :  KOL SUSOVON DAS</t>
  </si>
  <si>
    <t>GoldSmith Name :  KOL TAPAS SANTRA</t>
  </si>
  <si>
    <t>GoldSmith Name :  KOLHAPUR OFFICE KARAGIR</t>
  </si>
  <si>
    <t>GoldSmith Name :  KOLHAPUR OFFICE SILVER</t>
  </si>
  <si>
    <t>GoldSmith Name :  KOLKATA PO KARAGIR</t>
  </si>
  <si>
    <t>GoldSmith Name :  KRISHNA ENTERPRISES</t>
  </si>
  <si>
    <t>GoldSmith Name :  M/S AKOLKAR  SARAF KARAGIR</t>
  </si>
  <si>
    <t>GoldSmith Name :  MAHALAXMI JEWELLERS(GOLD KARAGIR)</t>
  </si>
  <si>
    <t>GoldSmith Name :  MAIN KARAGIR (DIAMOND)</t>
  </si>
  <si>
    <t>GoldSmith Name :  MAIN KARAGIR (MODE DIAMOND)</t>
  </si>
  <si>
    <t>GoldSmith Name :  MAIN KARAGIR (MODE DIAMOND) PN</t>
  </si>
  <si>
    <t>GoldSmith Name :  MAIN KARIGAR (NEW)</t>
  </si>
  <si>
    <t>GoldSmith Name :  MAIN KARIGAR (NEW) - MOD BHARTESH</t>
  </si>
  <si>
    <t>GoldSmith Name :  MAIN KARIGAR (NEW) RD</t>
  </si>
  <si>
    <t>GoldSmith Name :  MAIN KARIGAR NEW PN</t>
  </si>
  <si>
    <t>GoldSmith Name :  MAITY GOLD</t>
  </si>
  <si>
    <t>GoldSmith Name :  MAITY GOLDSMITH</t>
  </si>
  <si>
    <t>GoldSmith Name :  MANISH JEWELLERS- SIL RD</t>
  </si>
  <si>
    <t>GoldSmith Name :  MANOJ KUMAR WADNERE</t>
  </si>
  <si>
    <t>GoldSmith Name :  METYA GOLD SMITH</t>
  </si>
  <si>
    <t>GoldSmith Name :  MITHUN SAPAN RANA(KARAGIR)</t>
  </si>
  <si>
    <t>GoldSmith Name :  MONDAL GOLD SMITH</t>
  </si>
  <si>
    <t>GoldSmith Name :  MOU GOLD SMITH</t>
  </si>
  <si>
    <t>GoldSmith Name :  MUMBAI OFFICE KARAGIR</t>
  </si>
  <si>
    <t>GoldSmith Name :  P.S.G. GOLDSMITH</t>
  </si>
  <si>
    <t>GoldSmith Name :  PARUL GOLD &amp; SMITH</t>
  </si>
  <si>
    <t>GoldSmith Name :  PPMS ENTERPRISES</t>
  </si>
  <si>
    <t>GoldSmith Name :  PPMS ENTERPRISES (RD REPAIR)</t>
  </si>
  <si>
    <t>GoldSmith Name :  PPMS JEWELLERS PVT LTD (KARAGIR)</t>
  </si>
  <si>
    <t>GoldSmith Name :  PPMS JEWELLERS PVT LTD (REPAIR)</t>
  </si>
  <si>
    <t>GoldSmith Name :  PRABHUSINGH &amp; SONS JEWELLERS</t>
  </si>
  <si>
    <t>GoldSmith Name :  PRIORITY JEWELS PVT LTD- DIAM KA</t>
  </si>
  <si>
    <t>GoldSmith Name :  PUNE OFFICE KARAGIR</t>
  </si>
  <si>
    <t>GoldSmith Name :  R M JEWELS (KARAGIR GOLD)</t>
  </si>
  <si>
    <t>GoldSmith Name :  R.M. JEWELS</t>
  </si>
  <si>
    <t>GoldSmith Name :  RAJ CASTING</t>
  </si>
  <si>
    <t>GoldSmith Name :  RE JEWELS PVT LTD- DIAM KA</t>
  </si>
  <si>
    <t>GoldSmith Name :  RIAGOLD ENTERPRISES PVT LTD</t>
  </si>
  <si>
    <t>GoldSmith Name :  S G CHAIN</t>
  </si>
  <si>
    <t>GoldSmith Name :  S M GOLDSMITH</t>
  </si>
  <si>
    <t>GoldSmith Name :  SACHINANDAN DHARNI PAL</t>
  </si>
  <si>
    <t>GoldSmith Name :  SAMANTA GOLD SMITH</t>
  </si>
  <si>
    <t>GoldSmith Name :  SAYAN SUBRATA MAJUMDAR</t>
  </si>
  <si>
    <t>GoldSmith Name :  SEMIN GOLD SMITH</t>
  </si>
  <si>
    <t>GoldSmith Name :  SHAIKH BROTHERS GOLD SMITH</t>
  </si>
  <si>
    <t>GoldSmith Name :  SHRI KALYANI GOLD MS</t>
  </si>
  <si>
    <t>GoldSmith Name :  SHRI KRISHNA GOLD SMITH</t>
  </si>
  <si>
    <t>GoldSmith Name :  SHRIPAL GEMS &amp; JEWELLERY- GOLD KARAGIR</t>
  </si>
  <si>
    <t>GoldSmith Name :  STAR ONE JEWEL</t>
  </si>
  <si>
    <t>GoldSmith Name :  SUDIP GOLD SMITH</t>
  </si>
  <si>
    <t>GoldSmith Name :  SUHANI GOLD SMITH</t>
  </si>
  <si>
    <t>GoldSmith Name :  SUKUMAR GOLD SMITH</t>
  </si>
  <si>
    <t>GoldSmith Name :  SUSHANT SURESH JAMSANDEKAR</t>
  </si>
  <si>
    <t>GoldSmith Name :  TRISHA GOLD SMITH</t>
  </si>
  <si>
    <t>GoldSmith Name :  TULSIDAS GOLD</t>
  </si>
  <si>
    <t>GoldSmith Name :  VISHAL BANGLES</t>
  </si>
  <si>
    <t>GoldSmith Name :  VISHAL NARENDRA RANPURA</t>
  </si>
  <si>
    <t>GoldSmith Name :  VRUSHALI VINAY VEDPATHAK</t>
  </si>
  <si>
    <t>Total :</t>
  </si>
  <si>
    <t>Printed By 956 VAIBHAV D RULSAMUDRA On 26/09/2023 At 09:52 AM</t>
  </si>
  <si>
    <t>tt16289</t>
  </si>
  <si>
    <t>TT16315</t>
  </si>
  <si>
    <t>Sub Location Wise Stock Details Report From 25/09/2023 To 25/09/2023</t>
  </si>
  <si>
    <t>Branch :AHMEDNAGAR BRANCH</t>
  </si>
  <si>
    <t>Location</t>
  </si>
  <si>
    <t>Angathi Counter AR</t>
  </si>
  <si>
    <t>Customer Repair Counter AR</t>
  </si>
  <si>
    <t>Diamond Urd Safe AR</t>
  </si>
  <si>
    <t>Ganthan Counter AR</t>
  </si>
  <si>
    <t>Gents Ornaments Counter AR</t>
  </si>
  <si>
    <t>Gold Urd Safe AR</t>
  </si>
  <si>
    <t>In Out Counter AR</t>
  </si>
  <si>
    <t>Mani Mangalsutra Counter AR</t>
  </si>
  <si>
    <t>Order Gold AR</t>
  </si>
  <si>
    <t>Pure Gold Counter AR</t>
  </si>
  <si>
    <t>Repairing Counter AR</t>
  </si>
  <si>
    <t>Rng sales return Counter AR</t>
  </si>
  <si>
    <t>Small Ornaments Counter AR</t>
  </si>
  <si>
    <t>Tops Earrings Counter AR</t>
  </si>
  <si>
    <t>WJD Bangles Counter AR</t>
  </si>
  <si>
    <t>WJD Ganthan Counter AR</t>
  </si>
  <si>
    <t>WJD Necklace Counter AR</t>
  </si>
  <si>
    <t>Printed by 956 VAIBHAV D RULSAMUDRA on 26/09/2023 at 11:22 AM</t>
  </si>
  <si>
    <t>Branch :AKLUJ BRANCH</t>
  </si>
  <si>
    <t>Bangle Counter AJ</t>
  </si>
  <si>
    <t>Customer Repair Counter AJ</t>
  </si>
  <si>
    <t>Diamond URD Safe AJ</t>
  </si>
  <si>
    <t>Ganthan Counter AJ</t>
  </si>
  <si>
    <t>Gents Ornaments Counter AJ</t>
  </si>
  <si>
    <t>Gold URD Safe AJ</t>
  </si>
  <si>
    <t>Mani Mangalsutra Counter AJ</t>
  </si>
  <si>
    <t>Necklace Counter AJ</t>
  </si>
  <si>
    <t>Order Diamond AJ</t>
  </si>
  <si>
    <t>Order Gold AJ</t>
  </si>
  <si>
    <t>Pure Gold Counter AJ</t>
  </si>
  <si>
    <t>Repairing Counter AJ</t>
  </si>
  <si>
    <t>Rng Sales Return AJ</t>
  </si>
  <si>
    <t>Rng Sales Return Counter AJ</t>
  </si>
  <si>
    <t>Safe Diamond AJ</t>
  </si>
  <si>
    <t>Safe Gold AJ</t>
  </si>
  <si>
    <t>Small Ornaments Counter AJ</t>
  </si>
  <si>
    <t>Tops Earrings Counter AJ</t>
  </si>
  <si>
    <t>Branch :ATHANI BRANCH</t>
  </si>
  <si>
    <t>All Safe Athani</t>
  </si>
  <si>
    <t>Bangle Counter AN</t>
  </si>
  <si>
    <t>Customer Repair Counter AN</t>
  </si>
  <si>
    <t>Ganthan Counter AN</t>
  </si>
  <si>
    <t>Gents Ornaments Counter AN</t>
  </si>
  <si>
    <t>Gold URD Safe AN</t>
  </si>
  <si>
    <t>In Transit HO To AN</t>
  </si>
  <si>
    <t>Mani Mangalsutra Counter AN</t>
  </si>
  <si>
    <t>Necklace Counter AN</t>
  </si>
  <si>
    <t>Order Gold AN</t>
  </si>
  <si>
    <t>Pure Gold Counter AN</t>
  </si>
  <si>
    <t>Repairing Counter AN</t>
  </si>
  <si>
    <t>Rng Sales Return Counter AN</t>
  </si>
  <si>
    <t>Safe Gold AN</t>
  </si>
  <si>
    <t>Small Ornaments Counter AN</t>
  </si>
  <si>
    <t>Tops Earrings Counter AN</t>
  </si>
  <si>
    <t>Branch :Baramati MIDC</t>
  </si>
  <si>
    <t>Angathi Counter Midc</t>
  </si>
  <si>
    <t>Bangle Counter Midc</t>
  </si>
  <si>
    <t>Bdd Gold Counter Midc</t>
  </si>
  <si>
    <t>Chain Counter Midc</t>
  </si>
  <si>
    <t>Customer Repair Counter Midc</t>
  </si>
  <si>
    <t>Diamond Counter Midc</t>
  </si>
  <si>
    <t>Diamond Urd Safe Midc</t>
  </si>
  <si>
    <t>Exhibition MIDC</t>
  </si>
  <si>
    <t>Ganthan Counter Midc</t>
  </si>
  <si>
    <t>Gold Urd Safe Midc</t>
  </si>
  <si>
    <t>Mani Mangalsutra Counter Midc</t>
  </si>
  <si>
    <t>Necklace Counter Midc</t>
  </si>
  <si>
    <t>Order Gold Midc</t>
  </si>
  <si>
    <t>Pure Gold Counter Midc</t>
  </si>
  <si>
    <t>Repairing Counter MIDC</t>
  </si>
  <si>
    <t>Rng sales return Counter Midc</t>
  </si>
  <si>
    <t>SAFE GOLD MIDC</t>
  </si>
  <si>
    <t>SMALL ORNAMENTS COUNTER MIDC</t>
  </si>
  <si>
    <t>Tops Earrings Counter Midc</t>
  </si>
  <si>
    <t>Branch :BHOSARI BRANCH</t>
  </si>
  <si>
    <t>BANGLE COUNTER BH</t>
  </si>
  <si>
    <t>Customer Repair Counter BH</t>
  </si>
  <si>
    <t>Diamond Counter BH</t>
  </si>
  <si>
    <t>Diamond URD Safe BH</t>
  </si>
  <si>
    <t>Ganthan Counter BH</t>
  </si>
  <si>
    <t>Gents Ornaments Counter BH</t>
  </si>
  <si>
    <t>Gold URD Safe BH</t>
  </si>
  <si>
    <t>In Out Counter BH</t>
  </si>
  <si>
    <t>Mani Mangalsutra Counter BH</t>
  </si>
  <si>
    <t>Necklace Counter BH</t>
  </si>
  <si>
    <t>Order Diamond BH</t>
  </si>
  <si>
    <t>Order Gold BH</t>
  </si>
  <si>
    <t>Pure Gold Counter BH</t>
  </si>
  <si>
    <t>Repairing Counter BH</t>
  </si>
  <si>
    <t>Safe Gold BH</t>
  </si>
  <si>
    <t>Small Ornaments Counter BH</t>
  </si>
  <si>
    <t>Tops Earrings Counter BH</t>
  </si>
  <si>
    <t>Branch :BMT BRANCH</t>
  </si>
  <si>
    <t>Angathi Counter BMT</t>
  </si>
  <si>
    <t>Bangle Counter BMT</t>
  </si>
  <si>
    <t>Chain Counter BMT</t>
  </si>
  <si>
    <t>Customer Repair Counter BMT</t>
  </si>
  <si>
    <t>Diamond Counter 1 BMT</t>
  </si>
  <si>
    <t>Diamond URD Safe BMT</t>
  </si>
  <si>
    <t>Earring Counter BMT</t>
  </si>
  <si>
    <t>Ganthan Counter BMT</t>
  </si>
  <si>
    <t>Gold URD Safe BMT</t>
  </si>
  <si>
    <t>In Out Counter BMT</t>
  </si>
  <si>
    <t>Mani Mangalsutra Counter BMT</t>
  </si>
  <si>
    <t>Necklace Counter BMT</t>
  </si>
  <si>
    <t>Order Diamond BMT</t>
  </si>
  <si>
    <t>Order Gold BMT</t>
  </si>
  <si>
    <t>Pure Gold Counter 3rd BMT</t>
  </si>
  <si>
    <t>RNG Sales Return Counter BMT</t>
  </si>
  <si>
    <t>Rashi Angathi Counter BMT</t>
  </si>
  <si>
    <t>Repairing Counter 3rd BMT</t>
  </si>
  <si>
    <t>Repairing Counter GF BMT</t>
  </si>
  <si>
    <t>Rng Sales Return BMT</t>
  </si>
  <si>
    <t>Safe Diamond BMT</t>
  </si>
  <si>
    <t>Safe Gold BMT</t>
  </si>
  <si>
    <t>Small Ornaments Counter BMT</t>
  </si>
  <si>
    <t>Tops Counter BMT</t>
  </si>
  <si>
    <t>Printed by 956 VAIBHAV D RULSAMUDRA on 26/09/2023 at 11:23 AM</t>
  </si>
  <si>
    <t>Branch :CHANDANNAGAR</t>
  </si>
  <si>
    <t>Bangle Counter CN</t>
  </si>
  <si>
    <t>Customer Repair Counter CN</t>
  </si>
  <si>
    <t>Diamond Counter CN</t>
  </si>
  <si>
    <t>Ganthan Counter CN</t>
  </si>
  <si>
    <t>Gents Ornaments Counter CN</t>
  </si>
  <si>
    <t>Gold URD Safe CN</t>
  </si>
  <si>
    <t>Mani Mangalsutra Counter CN</t>
  </si>
  <si>
    <t>Necklace Counter CN</t>
  </si>
  <si>
    <t>ORDER DELIVERY GOLD CN</t>
  </si>
  <si>
    <t>Order Diamond CN</t>
  </si>
  <si>
    <t>Pure Gold Counter CN</t>
  </si>
  <si>
    <t>Repairing Counter CN</t>
  </si>
  <si>
    <t>Safe Diamond CN</t>
  </si>
  <si>
    <t>Safe Gold CN</t>
  </si>
  <si>
    <t>Small Ornaments Counter CN</t>
  </si>
  <si>
    <t>Tops EarRings Counter CN</t>
  </si>
  <si>
    <t>Branch :Chinchwad Branch</t>
  </si>
  <si>
    <t>Angathi Counter CH</t>
  </si>
  <si>
    <t>Customer Repair Counter CH</t>
  </si>
  <si>
    <t>Diamond Counter CH</t>
  </si>
  <si>
    <t>Diamond URD Safe CH</t>
  </si>
  <si>
    <t>Ganthan Counter CH</t>
  </si>
  <si>
    <t>Gents Ornaments Counter CH</t>
  </si>
  <si>
    <t>Gold URD Safe CH</t>
  </si>
  <si>
    <t>In Out Counter CH</t>
  </si>
  <si>
    <t>Mani Mangalsutra Counter CH</t>
  </si>
  <si>
    <t>Order Diamond CH</t>
  </si>
  <si>
    <t>Order Gold CH</t>
  </si>
  <si>
    <t>Pure Gold Counter CH</t>
  </si>
  <si>
    <t>Repairing Counter CH</t>
  </si>
  <si>
    <t>Rng Sales Return CH</t>
  </si>
  <si>
    <t>Rng Sales Return Counter CH</t>
  </si>
  <si>
    <t>Safe Diamond CH</t>
  </si>
  <si>
    <t>Safe Gold CH</t>
  </si>
  <si>
    <t>Small Ornaments Counter CH</t>
  </si>
  <si>
    <t>Tops EarRings Counter CH</t>
  </si>
  <si>
    <t>WJD Bangles Counter CH</t>
  </si>
  <si>
    <t>WJD Ganthan Counter CH</t>
  </si>
  <si>
    <t>WJD Necklace Counter CH</t>
  </si>
  <si>
    <t>Printed by 956 VAIBHAV D RULSAMUDRA on 26/09/2023 at 11:24 AM</t>
  </si>
  <si>
    <t>Branch :Corporate Office (BMT)</t>
  </si>
  <si>
    <t>Checking Gold 1 HO (B)</t>
  </si>
  <si>
    <t>Checking Gold HO (B)</t>
  </si>
  <si>
    <t>EXCHANGE DIAMOND HO (B)</t>
  </si>
  <si>
    <t>Labelled Diamond Jewel (B)</t>
  </si>
  <si>
    <t>Labelled Gold HO (B)</t>
  </si>
  <si>
    <t>MODE REPAIR HO (B)</t>
  </si>
  <si>
    <t>NEW REPAIR DIA JEWELLS HO (B)</t>
  </si>
  <si>
    <t>Packing Process HO (B)</t>
  </si>
  <si>
    <t>Photoshoot Gold HO (B)</t>
  </si>
  <si>
    <t>REPAIR POLISH DIAMOND HO (B)</t>
  </si>
  <si>
    <t>Branch :Corporate Office (HO)</t>
  </si>
  <si>
    <t>CSPL EXCHANGE DIAMOND</t>
  </si>
  <si>
    <t>CSPL MODE REPAIR</t>
  </si>
  <si>
    <t>CSPL NEW REPAIR DIA JEWELLS</t>
  </si>
  <si>
    <t>CSPL REPAIR POLISH DIAMOND</t>
  </si>
  <si>
    <t>Checking Athani</t>
  </si>
  <si>
    <t>Checking Gold HO</t>
  </si>
  <si>
    <t>Checking Gold PN HO</t>
  </si>
  <si>
    <t>Checking Gold PN HO 1</t>
  </si>
  <si>
    <t>Checking Gold URD Ho</t>
  </si>
  <si>
    <t>Checking Gold URD PN</t>
  </si>
  <si>
    <t>Cheking Daimond Jewel Ho</t>
  </si>
  <si>
    <t>Cspl Labelled Diamond Jewel HO</t>
  </si>
  <si>
    <t>Cspl Labelled Diamond Jewel PN</t>
  </si>
  <si>
    <t>Cspl Repair Diamond Jewel Ho</t>
  </si>
  <si>
    <t>Cspl Repair Gold Ho</t>
  </si>
  <si>
    <t>Cspl Repair Gold Ho (PN)</t>
  </si>
  <si>
    <t>Cspl Unlabelled Gold HO</t>
  </si>
  <si>
    <t>Cspl Unlabelled Gold HO(PN)</t>
  </si>
  <si>
    <t>DESIGN TEAM SELECTION PN</t>
  </si>
  <si>
    <t>EXCHANGE CSPL REPAIR GOLD HO</t>
  </si>
  <si>
    <t>GOLD BARCODE IN OUT HO</t>
  </si>
  <si>
    <t>HALLMARKING HO</t>
  </si>
  <si>
    <t>In Transit AN To HO</t>
  </si>
  <si>
    <t>Labelled Gold (PN)</t>
  </si>
  <si>
    <t>MAHALAXMI JEWELLERS(W) GOLD</t>
  </si>
  <si>
    <t>MOTIKAKA SARAF(W) GOLD</t>
  </si>
  <si>
    <t>Mode Gold HO BMT</t>
  </si>
  <si>
    <t>Mode Gold Ho PN</t>
  </si>
  <si>
    <t>Mode Gold Ho PN 1</t>
  </si>
  <si>
    <t>Packing Process</t>
  </si>
  <si>
    <t>Packing Process Diamond Ho</t>
  </si>
  <si>
    <t>Repair and Order</t>
  </si>
  <si>
    <t>STD BANK LON</t>
  </si>
  <si>
    <t>Unlabelled Diamond New</t>
  </si>
  <si>
    <t>Unlabelled Diamond Repair</t>
  </si>
  <si>
    <t>WHOLESALE RD</t>
  </si>
  <si>
    <t>WHOLESALE RD PN</t>
  </si>
  <si>
    <t>WHOLESALER DIAMOND HO</t>
  </si>
  <si>
    <t>Branch :Corporate Office (PN)</t>
  </si>
  <si>
    <t>Checking Gold (P)</t>
  </si>
  <si>
    <t>Checking Gold (P)1</t>
  </si>
  <si>
    <t>Cspl Repair Diamond Jewel (P)</t>
  </si>
  <si>
    <t>Labelled Diamond Jewel (P)</t>
  </si>
  <si>
    <t>Labelled Gold HO (P)</t>
  </si>
  <si>
    <t>MODE REPAIR (P)</t>
  </si>
  <si>
    <t>NEW REPAIR DIA JEWELLS (P)</t>
  </si>
  <si>
    <t>Packing Process (P)</t>
  </si>
  <si>
    <t>WHOLESALE RD (P)</t>
  </si>
  <si>
    <t>Printed by 956 VAIBHAV D RULSAMUDRA on 26/09/2023 at 11:25 AM</t>
  </si>
  <si>
    <t>Branch :E-Commerce</t>
  </si>
  <si>
    <t>E-Commerce Counter Gold BMT HO</t>
  </si>
  <si>
    <t>Photo Shoot BMT HO</t>
  </si>
  <si>
    <t>Photo Shoot Pune HO</t>
  </si>
  <si>
    <t>Branch :eGold</t>
  </si>
  <si>
    <t>Printed by 956 VAIBHAV D RULSAMUDRA on 26/09/2023 at 11:44 AM</t>
  </si>
  <si>
    <t>Branch :HADAPSAR</t>
  </si>
  <si>
    <t>Angathi Counter HD</t>
  </si>
  <si>
    <t>Customer Repair Counter HD</t>
  </si>
  <si>
    <t>Diamond URD Safe HD</t>
  </si>
  <si>
    <t>Ganthan Counter HD</t>
  </si>
  <si>
    <t>Gents Ornaments Counter HD</t>
  </si>
  <si>
    <t>Gold URD Safe HD</t>
  </si>
  <si>
    <t>In Out Counter HD</t>
  </si>
  <si>
    <t>Mani Mangalsutra Counter HD</t>
  </si>
  <si>
    <t>Order Diamond HD</t>
  </si>
  <si>
    <t>Order Gold HD</t>
  </si>
  <si>
    <t>Pure Gold Counter HD</t>
  </si>
  <si>
    <t>Repairing Counter HD</t>
  </si>
  <si>
    <t>Rng Sales Return Counter HD</t>
  </si>
  <si>
    <t>Rng Sales Return HD</t>
  </si>
  <si>
    <t>Small Ornaments Counter HD</t>
  </si>
  <si>
    <t>Tops Earrings Counter HD</t>
  </si>
  <si>
    <t>WJD Bangles Counter HD</t>
  </si>
  <si>
    <t>WJD Diamond Counter HD</t>
  </si>
  <si>
    <t>WJD Ganthan Counter HD</t>
  </si>
  <si>
    <t>WJD Necklace Counter HD</t>
  </si>
  <si>
    <t>Printed by 956 VAIBHAV D RULSAMUDRA on 26/09/2023 at 12:19 PM</t>
  </si>
  <si>
    <t>Branch :In Transit</t>
  </si>
  <si>
    <t>IN TRANSIT HD TO HO</t>
  </si>
  <si>
    <t>IN TRANSIT HO TO MIDC</t>
  </si>
  <si>
    <t>IN TRANSIT MIDC TO HO</t>
  </si>
  <si>
    <t>IN TRANSIT SG TO HO</t>
  </si>
  <si>
    <t>IN TRANSIT SR TO HO</t>
  </si>
  <si>
    <t>IN TRANSIT URD MIDC</t>
  </si>
  <si>
    <t>In Transit AJ To HO</t>
  </si>
  <si>
    <t>In Transit AR To HO</t>
  </si>
  <si>
    <t>In Transit BH To HO</t>
  </si>
  <si>
    <t>In Transit BMT To HO</t>
  </si>
  <si>
    <t>In Transit CH To HO</t>
  </si>
  <si>
    <t>In Transit CN To HO</t>
  </si>
  <si>
    <t>In Transit E-commerce To HO</t>
  </si>
  <si>
    <t>In Transit HO TO KT</t>
  </si>
  <si>
    <t>In Transit HO To AJ</t>
  </si>
  <si>
    <t>In Transit HO To BH</t>
  </si>
  <si>
    <t>In Transit HO To BMT</t>
  </si>
  <si>
    <t>In Transit HO To CH</t>
  </si>
  <si>
    <t>In Transit HO To CN</t>
  </si>
  <si>
    <t>In Transit HO To HD</t>
  </si>
  <si>
    <t>In Transit HO To KD</t>
  </si>
  <si>
    <t>In Transit HO To KL</t>
  </si>
  <si>
    <t>In Transit HO To PN</t>
  </si>
  <si>
    <t>In Transit HO To SG</t>
  </si>
  <si>
    <t>In Transit HO To SN</t>
  </si>
  <si>
    <t>In Transit HO To SR</t>
  </si>
  <si>
    <t>In Transit HO To ST</t>
  </si>
  <si>
    <t>In Transit KD To HO</t>
  </si>
  <si>
    <t>In Transit KL To HO</t>
  </si>
  <si>
    <t>In Transit KT To HO</t>
  </si>
  <si>
    <t>In Transit NK To HO</t>
  </si>
  <si>
    <t>In Transit PN To HO</t>
  </si>
  <si>
    <t>In Transit SN To HO</t>
  </si>
  <si>
    <t>In Transit ST To HO</t>
  </si>
  <si>
    <t>In Transit URD AJ</t>
  </si>
  <si>
    <t>In Transit URD AR</t>
  </si>
  <si>
    <t>In Transit URD BMT</t>
  </si>
  <si>
    <t>In Transit URD CN</t>
  </si>
  <si>
    <t>In Transit URD HD</t>
  </si>
  <si>
    <t>In Transit URD KD</t>
  </si>
  <si>
    <t>In Transit URD KL</t>
  </si>
  <si>
    <t>In Transit URD KT</t>
  </si>
  <si>
    <t>In Transit URD NK</t>
  </si>
  <si>
    <t>In Transit URD SG</t>
  </si>
  <si>
    <t>In Transit URD SN</t>
  </si>
  <si>
    <t>In Transit URD ST</t>
  </si>
  <si>
    <t>Branch :KARAD BRANCH</t>
  </si>
  <si>
    <t>Bangle Counter KD</t>
  </si>
  <si>
    <t>Customer Repair Counter KD</t>
  </si>
  <si>
    <t>Diamond URD Safe KD</t>
  </si>
  <si>
    <t>Ganthan Counter KD</t>
  </si>
  <si>
    <t>Gents Ornaments Counter KD</t>
  </si>
  <si>
    <t>Gold URD Safe KD</t>
  </si>
  <si>
    <t>In Out Counter KD</t>
  </si>
  <si>
    <t>Mani Mangalsutra Counter KD</t>
  </si>
  <si>
    <t>Necklace Counter KD</t>
  </si>
  <si>
    <t>Order Gold KD</t>
  </si>
  <si>
    <t>Pure Gold Counter KD</t>
  </si>
  <si>
    <t>Repairing Counter KD</t>
  </si>
  <si>
    <t>Rng Sales Return Counter KD</t>
  </si>
  <si>
    <t>Rng Sales Return KD</t>
  </si>
  <si>
    <t>Safe Diamond KD</t>
  </si>
  <si>
    <t>Safe Gold KD</t>
  </si>
  <si>
    <t>Small Ornaments Counter KD</t>
  </si>
  <si>
    <t>Tops Earrings Counter KD</t>
  </si>
  <si>
    <t>Printed by 956 VAIBHAV D RULSAMUDRA on 26/09/2023 at 12:20 PM</t>
  </si>
  <si>
    <t>Branch :KOLHAPUR BRANCH</t>
  </si>
  <si>
    <t>Bangle Counter KL</t>
  </si>
  <si>
    <t>Customer Repair Counter KL</t>
  </si>
  <si>
    <t>Diamond Counter KL</t>
  </si>
  <si>
    <t>Diamond URD Safe KL</t>
  </si>
  <si>
    <t>Ganthan Counter KL</t>
  </si>
  <si>
    <t>Gents Ornaments Counter KL</t>
  </si>
  <si>
    <t>Gold URD Safe KL</t>
  </si>
  <si>
    <t>In Out Counter KL</t>
  </si>
  <si>
    <t>Mani Mangalsutra Counter KL</t>
  </si>
  <si>
    <t>Necklace Counter KL</t>
  </si>
  <si>
    <t>Order Gold KL</t>
  </si>
  <si>
    <t>Pure Gold Counter KL</t>
  </si>
  <si>
    <t>Repairing Counter KL</t>
  </si>
  <si>
    <t>Rng Sales Return Counter KL</t>
  </si>
  <si>
    <t>Rng Sales Return KL</t>
  </si>
  <si>
    <t>Safe Diamond KL</t>
  </si>
  <si>
    <t>Safe Gold KL</t>
  </si>
  <si>
    <t>Small Ornaments Counter KL</t>
  </si>
  <si>
    <t>Tops Earrings Counter KL</t>
  </si>
  <si>
    <t>Branch :KOTHRUD BRANCH</t>
  </si>
  <si>
    <t>Bangle Counter KT</t>
  </si>
  <si>
    <t>Customer Repair Counter KT</t>
  </si>
  <si>
    <t>Diamond Counter KT</t>
  </si>
  <si>
    <t>Ganthan Counter KT</t>
  </si>
  <si>
    <t>Gents Ornaments Counter KT</t>
  </si>
  <si>
    <t>Mani Mangalsutra Counter KT</t>
  </si>
  <si>
    <t>Necklace Counter KT</t>
  </si>
  <si>
    <t>Order Diamond KT</t>
  </si>
  <si>
    <t>Order Gold KT</t>
  </si>
  <si>
    <t>Pure Gold Counter KT</t>
  </si>
  <si>
    <t>Repairing Counter KT</t>
  </si>
  <si>
    <t>Safe Diamond KT</t>
  </si>
  <si>
    <t>Small Ornaments Counter KT</t>
  </si>
  <si>
    <t>Tops Earrings Counter KT</t>
  </si>
  <si>
    <t>Branch :KPT STRONG ROOM</t>
  </si>
  <si>
    <t>Branch :NASHIK BRANCH</t>
  </si>
  <si>
    <t>Angathi Counter NK</t>
  </si>
  <si>
    <t>Diamond Urd Safe NK</t>
  </si>
  <si>
    <t>Ganthan Counter NK</t>
  </si>
  <si>
    <t>Gents Ornaments Counter NK</t>
  </si>
  <si>
    <t>Gold Urd Safe NK</t>
  </si>
  <si>
    <t>Mani Mangalsutra Counter NK</t>
  </si>
  <si>
    <t>Order Gold NK</t>
  </si>
  <si>
    <t>Pure Gold Counter NK</t>
  </si>
  <si>
    <t>Repairing Counter NK</t>
  </si>
  <si>
    <t>SMALL ORNAMENTS COUNTER NK</t>
  </si>
  <si>
    <t>Tops Earrings Counter NK</t>
  </si>
  <si>
    <t>WJD Bangles Counter NK</t>
  </si>
  <si>
    <t>WJD Ganthan Counter NK</t>
  </si>
  <si>
    <t>WJD Necklace Counter NK</t>
  </si>
  <si>
    <t>Branch :Pune Branch</t>
  </si>
  <si>
    <t>BABY COUNTER PN</t>
  </si>
  <si>
    <t>Bangle Counter PN</t>
  </si>
  <si>
    <t>Customer Repair Counter PN</t>
  </si>
  <si>
    <t>Diamond Counter PN</t>
  </si>
  <si>
    <t>Diamond URD Safe PN</t>
  </si>
  <si>
    <t>Ganthan Counter PN</t>
  </si>
  <si>
    <t>Gents Ornaments Counter PN</t>
  </si>
  <si>
    <t>Gold URD Safe PN</t>
  </si>
  <si>
    <t>Mani Mangalsutra Counter PN</t>
  </si>
  <si>
    <t>Necklace Counter PN</t>
  </si>
  <si>
    <t>Order Gold PN</t>
  </si>
  <si>
    <t>Pure Gold Counter PN</t>
  </si>
  <si>
    <t>Repairing Counter Pn</t>
  </si>
  <si>
    <t>Rng Sales Return PN</t>
  </si>
  <si>
    <t>Small Ornaments Counter PN</t>
  </si>
  <si>
    <t>Tops EarRings Counter PN</t>
  </si>
  <si>
    <t>Branch :PUNE SATARA(RD) BRANCH</t>
  </si>
  <si>
    <t>BANGLE COUNTER SR</t>
  </si>
  <si>
    <t>Customer Repair Counter SR</t>
  </si>
  <si>
    <t>Diamond Counter SR</t>
  </si>
  <si>
    <t>Diamond URD Safe SR</t>
  </si>
  <si>
    <t>Ganthan Counter SR</t>
  </si>
  <si>
    <t>Gents Ornaments Counter SR</t>
  </si>
  <si>
    <t>Gold URD Safe SR</t>
  </si>
  <si>
    <t>Mani Mangalsutra Counter SR</t>
  </si>
  <si>
    <t>Necklace Counter SR</t>
  </si>
  <si>
    <t>Order Gold SR</t>
  </si>
  <si>
    <t>Pure Gold Counter SR</t>
  </si>
  <si>
    <t>Repairing Counter SR</t>
  </si>
  <si>
    <t>Rng Sales Return Counter SR</t>
  </si>
  <si>
    <t>Small Ornaments Counter SR</t>
  </si>
  <si>
    <t>Tops Earrings Counter SR</t>
  </si>
  <si>
    <t>Printed by 956 VAIBHAV D RULSAMUDRA on 26/09/2023 at 12:21 PM</t>
  </si>
  <si>
    <t>Branch :SANGAMNER BRANCH</t>
  </si>
  <si>
    <t>Angathi Counter SN</t>
  </si>
  <si>
    <t>Bangle Counter SN</t>
  </si>
  <si>
    <t>Diamond URD Safe SN</t>
  </si>
  <si>
    <t>Ganthan Counter SN</t>
  </si>
  <si>
    <t>Gents Ornaments Counter SN</t>
  </si>
  <si>
    <t>Gold URD Safe SN</t>
  </si>
  <si>
    <t>In Out Counter SN</t>
  </si>
  <si>
    <t>Mani Mangalsutra Counter SN</t>
  </si>
  <si>
    <t>Necklace Counter SN</t>
  </si>
  <si>
    <t>Order Gold SN</t>
  </si>
  <si>
    <t>Pure Gold Counter SN</t>
  </si>
  <si>
    <t>Repairing Counter SN</t>
  </si>
  <si>
    <t>Safe Diamond SN</t>
  </si>
  <si>
    <t>Small Ornaments Counter SN</t>
  </si>
  <si>
    <t>Tops Earrings Counter SN</t>
  </si>
  <si>
    <t>Branch :Sangli Branch</t>
  </si>
  <si>
    <t>Customer Repair Counter SG</t>
  </si>
  <si>
    <t>Diamond URD Safe SG</t>
  </si>
  <si>
    <t>Gents Ornaments Counter SG</t>
  </si>
  <si>
    <t>Gold URD Safe SG</t>
  </si>
  <si>
    <t>Mani Mangalsutra Counter SG</t>
  </si>
  <si>
    <t>Order Diamond SG</t>
  </si>
  <si>
    <t>Order Gold SG</t>
  </si>
  <si>
    <t>Pure Gold Counter SG</t>
  </si>
  <si>
    <t>Repairing Counter SG</t>
  </si>
  <si>
    <t>Safe Gold SG</t>
  </si>
  <si>
    <t>Small Ornaments Counter SG</t>
  </si>
  <si>
    <t>Tops Earrings Counter SG</t>
  </si>
  <si>
    <t>WJD BANGLE COUNTER SG</t>
  </si>
  <si>
    <t>WJD DIAMOND COUNTER SG</t>
  </si>
  <si>
    <t>WJD GANTHAN COUNTER SG</t>
  </si>
  <si>
    <t>WJD NECKLACE COUNTER SG</t>
  </si>
  <si>
    <t>Branch :SATARA BRANCH</t>
  </si>
  <si>
    <t>BABY COUNTER ST</t>
  </si>
  <si>
    <t>Bangle Counter ST</t>
  </si>
  <si>
    <t>Customer Repair Counter ST</t>
  </si>
  <si>
    <t>Diamond URD Safe ST</t>
  </si>
  <si>
    <t>Ganthan Counter ST</t>
  </si>
  <si>
    <t>Gents Ornaments Counter ST</t>
  </si>
  <si>
    <t>Gold URD Safe ST</t>
  </si>
  <si>
    <t>In Out Counter ST</t>
  </si>
  <si>
    <t>Mani Mangalsutra Counter ST</t>
  </si>
  <si>
    <t>Necklace Counter ST</t>
  </si>
  <si>
    <t>Order Gold ST</t>
  </si>
  <si>
    <t>Pure Gold Counter ST</t>
  </si>
  <si>
    <t>Repairing Counter ST</t>
  </si>
  <si>
    <t>Rng Sales Return Counter ST</t>
  </si>
  <si>
    <t>Rng Sales Return ST</t>
  </si>
  <si>
    <t>Safe Gold ST</t>
  </si>
  <si>
    <t>Small Ornaments Counter ST</t>
  </si>
  <si>
    <t>Tops Earrings Counter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</si>
</sst>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0.000#"/>
    <numFmt numFmtId="165" formatCode="#0.###"/>
    <numFmt numFmtId="166" formatCode="#0"/>
    <numFmt numFmtId="167" formatCode="#0.000"/>
    <numFmt numFmtId="168" formatCode="0.000"/>
  </numFmts>
  <fonts count="6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SansSerif"/>
      <charset val="134"/>
    </font>
    <font>
      <b/>
      <sz val="8"/>
      <color rgb="FF000000"/>
      <name val="SansSerif"/>
      <charset val="134"/>
    </font>
    <font>
      <b/>
      <sz val="10"/>
      <color rgb="FF000000"/>
      <name val="SansSerif"/>
      <charset val="134"/>
    </font>
    <font>
      <sz val="8"/>
      <color rgb="FF000000"/>
      <name val="SansSerif"/>
      <charset val="134"/>
    </font>
    <font>
      <b/>
      <sz val="9"/>
      <color rgb="FF000000"/>
      <name val="SansSerif"/>
      <charset val="134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B050"/>
      <name val="Times New Roman"/>
      <family val="1"/>
    </font>
    <font>
      <b/>
      <sz val="10"/>
      <color theme="1"/>
      <name val="Times New Roman"/>
      <family val="1"/>
    </font>
    <font>
      <b/>
      <sz val="23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b/>
      <sz val="8"/>
      <color rgb="FF000000"/>
      <name val="SansSerif"/>
      <family val="2"/>
    </font>
    <font>
      <b/>
      <sz val="10"/>
      <color rgb="FF000000"/>
      <name val="SansSerif"/>
      <family val="2"/>
    </font>
    <font>
      <sz val="8"/>
      <color rgb="FF000000"/>
      <name val="SansSerif"/>
      <family val="2"/>
    </font>
    <font>
      <b/>
      <sz val="9"/>
      <color rgb="FF000000"/>
      <name val="SansSerif"/>
      <family val="2"/>
    </font>
    <font>
      <b/>
      <sz val="16"/>
      <color rgb="FF000000"/>
      <name val="SansSerif"/>
      <family val="2"/>
    </font>
    <font>
      <b/>
      <sz val="14"/>
      <color rgb="FF000000"/>
      <name val="SansSerif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0"/>
      <color rgb="FF000000"/>
      <name val="SansSerif"/>
      <family val="2"/>
    </font>
    <font>
      <b/>
      <sz val="10"/>
      <color rgb="FF000000"/>
      <name val="SansSerif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Times New Roman"/>
      <family val="1"/>
    </font>
    <font>
      <b/>
      <sz val="24"/>
      <color theme="1"/>
      <name val="Times New Roman"/>
      <family val="1"/>
    </font>
    <font>
      <sz val="9"/>
      <color rgb="FF0A0A0A"/>
      <name val="Arial"/>
      <family val="2"/>
    </font>
    <font>
      <b/>
      <sz val="11"/>
      <color rgb="FF0A0A0A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753">
    <xf numFmtId="0" fontId="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>
      <alignment vertical="top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7" fillId="0" borderId="0"/>
  </cellStyleXfs>
  <cellXfs count="273">
    <xf numFmtId="0" fontId="0" fillId="0" borderId="0" xfId="0"/>
    <xf numFmtId="0" fontId="27" fillId="0" borderId="0" xfId="0" applyNumberFormat="1" applyFont="1" applyFill="1" applyBorder="1" applyAlignment="1" applyProtection="1">
      <alignment vertical="center" shrinkToFit="1"/>
      <protection hidden="1"/>
    </xf>
    <xf numFmtId="0" fontId="28" fillId="0" borderId="0" xfId="0" applyNumberFormat="1" applyFont="1" applyFill="1" applyBorder="1" applyAlignment="1" applyProtection="1">
      <alignment vertical="center" shrinkToFit="1"/>
      <protection hidden="1"/>
    </xf>
    <xf numFmtId="0" fontId="2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0" xfId="0" applyNumberFormat="1" applyFont="1" applyFill="1" applyBorder="1" applyAlignment="1" applyProtection="1">
      <alignment horizontal="right" vertical="center" shrinkToFit="1"/>
      <protection hidden="1"/>
    </xf>
    <xf numFmtId="165" fontId="27" fillId="0" borderId="0" xfId="0" applyNumberFormat="1" applyFont="1" applyFill="1" applyBorder="1" applyAlignment="1" applyProtection="1">
      <alignment horizontal="right" vertical="center" shrinkToFit="1"/>
      <protection hidden="1"/>
    </xf>
    <xf numFmtId="164" fontId="27" fillId="0" borderId="0" xfId="0" applyNumberFormat="1" applyFont="1" applyFill="1" applyBorder="1" applyAlignment="1" applyProtection="1">
      <alignment horizontal="right" vertical="center" shrinkToFit="1"/>
      <protection hidden="1"/>
    </xf>
    <xf numFmtId="165" fontId="25" fillId="0" borderId="0" xfId="0" applyNumberFormat="1" applyFont="1" applyFill="1" applyBorder="1" applyAlignment="1" applyProtection="1">
      <alignment horizontal="right" vertical="center" shrinkToFit="1"/>
      <protection hidden="1"/>
    </xf>
    <xf numFmtId="164" fontId="25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Alignme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3" fillId="0" borderId="0" xfId="0" applyFont="1"/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4" fillId="0" borderId="0" xfId="0" applyFont="1" applyAlignment="1">
      <alignment horizontal="center" vertical="center"/>
    </xf>
    <xf numFmtId="1" fontId="35" fillId="4" borderId="1" xfId="0" applyNumberFormat="1" applyFont="1" applyFill="1" applyBorder="1" applyAlignment="1">
      <alignment horizontal="center"/>
    </xf>
    <xf numFmtId="1" fontId="30" fillId="5" borderId="1" xfId="0" applyNumberFormat="1" applyFont="1" applyFill="1" applyBorder="1" applyAlignment="1">
      <alignment horizontal="center"/>
    </xf>
    <xf numFmtId="1" fontId="31" fillId="7" borderId="4" xfId="0" applyNumberFormat="1" applyFont="1" applyFill="1" applyBorder="1" applyAlignment="1">
      <alignment horizontal="center"/>
    </xf>
    <xf numFmtId="0" fontId="36" fillId="10" borderId="5" xfId="0" applyFont="1" applyFill="1" applyBorder="1" applyAlignment="1">
      <alignment horizontal="center"/>
    </xf>
    <xf numFmtId="166" fontId="0" fillId="3" borderId="5" xfId="0" applyNumberFormat="1" applyFont="1" applyFill="1" applyBorder="1" applyAlignment="1">
      <alignment horizontal="center"/>
    </xf>
    <xf numFmtId="166" fontId="0" fillId="3" borderId="6" xfId="0" applyNumberFormat="1" applyFont="1" applyFill="1" applyBorder="1" applyAlignment="1">
      <alignment horizontal="center"/>
    </xf>
    <xf numFmtId="166" fontId="34" fillId="3" borderId="6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38" fillId="0" borderId="0" xfId="0" applyFont="1"/>
    <xf numFmtId="0" fontId="29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9" fillId="0" borderId="8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1" fillId="11" borderId="4" xfId="0" applyFont="1" applyFill="1" applyBorder="1" applyAlignment="1">
      <alignment horizontal="center"/>
    </xf>
    <xf numFmtId="0" fontId="31" fillId="11" borderId="9" xfId="0" applyFont="1" applyFill="1" applyBorder="1" applyAlignment="1">
      <alignment horizontal="center"/>
    </xf>
    <xf numFmtId="1" fontId="31" fillId="7" borderId="11" xfId="0" applyNumberFormat="1" applyFont="1" applyFill="1" applyBorder="1" applyAlignment="1">
      <alignment horizontal="center"/>
    </xf>
    <xf numFmtId="1" fontId="31" fillId="7" borderId="12" xfId="0" applyNumberFormat="1" applyFont="1" applyFill="1" applyBorder="1" applyAlignment="1">
      <alignment horizontal="center"/>
    </xf>
    <xf numFmtId="0" fontId="31" fillId="11" borderId="13" xfId="0" applyFont="1" applyFill="1" applyBorder="1" applyAlignment="1">
      <alignment horizontal="center" vertical="center"/>
    </xf>
    <xf numFmtId="0" fontId="36" fillId="10" borderId="16" xfId="0" applyFont="1" applyFill="1" applyBorder="1" applyAlignment="1">
      <alignment horizontal="center"/>
    </xf>
    <xf numFmtId="0" fontId="39" fillId="10" borderId="17" xfId="0" applyFont="1" applyFill="1" applyBorder="1" applyAlignment="1">
      <alignment horizontal="center"/>
    </xf>
    <xf numFmtId="0" fontId="36" fillId="10" borderId="21" xfId="0" applyFont="1" applyFill="1" applyBorder="1" applyAlignment="1">
      <alignment horizontal="center"/>
    </xf>
    <xf numFmtId="0" fontId="39" fillId="10" borderId="22" xfId="0" applyFont="1" applyFill="1" applyBorder="1" applyAlignment="1">
      <alignment horizontal="center"/>
    </xf>
    <xf numFmtId="0" fontId="36" fillId="11" borderId="21" xfId="0" applyFont="1" applyFill="1" applyBorder="1" applyAlignment="1">
      <alignment horizontal="center" vertical="center"/>
    </xf>
    <xf numFmtId="0" fontId="39" fillId="10" borderId="23" xfId="0" applyFont="1" applyFill="1" applyBorder="1" applyAlignment="1">
      <alignment horizontal="center"/>
    </xf>
    <xf numFmtId="1" fontId="31" fillId="7" borderId="1" xfId="0" applyNumberFormat="1" applyFont="1" applyFill="1" applyBorder="1" applyAlignment="1">
      <alignment horizontal="center"/>
    </xf>
    <xf numFmtId="0" fontId="0" fillId="12" borderId="0" xfId="0" applyFill="1"/>
    <xf numFmtId="0" fontId="27" fillId="0" borderId="0" xfId="0" applyNumberFormat="1" applyFont="1" applyFill="1" applyBorder="1" applyAlignment="1" applyProtection="1">
      <alignment vertical="center" wrapText="1"/>
      <protection locked="0"/>
    </xf>
    <xf numFmtId="0" fontId="28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0" fillId="0" borderId="0" xfId="0" applyFill="1" applyAlignment="1">
      <alignment horizontal="right"/>
    </xf>
    <xf numFmtId="0" fontId="40" fillId="0" borderId="0" xfId="150"/>
    <xf numFmtId="0" fontId="25" fillId="0" borderId="13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27" xfId="0" applyFill="1" applyBorder="1" applyAlignment="1">
      <alignment horizontal="right"/>
    </xf>
    <xf numFmtId="2" fontId="0" fillId="0" borderId="20" xfId="0" applyNumberFormat="1" applyFill="1" applyBorder="1" applyAlignment="1">
      <alignment horizontal="right"/>
    </xf>
    <xf numFmtId="168" fontId="0" fillId="0" borderId="28" xfId="0" applyNumberFormat="1" applyFill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vertical="top"/>
      <protection hidden="1"/>
    </xf>
    <xf numFmtId="0" fontId="49" fillId="10" borderId="5" xfId="0" applyFont="1" applyFill="1" applyBorder="1" applyAlignment="1">
      <alignment horizontal="center"/>
    </xf>
    <xf numFmtId="0" fontId="23" fillId="0" borderId="0" xfId="0" applyFont="1"/>
    <xf numFmtId="166" fontId="33" fillId="0" borderId="18" xfId="0" applyNumberFormat="1" applyFont="1" applyBorder="1" applyAlignment="1">
      <alignment horizontal="center"/>
    </xf>
    <xf numFmtId="166" fontId="33" fillId="0" borderId="19" xfId="0" applyNumberFormat="1" applyFont="1" applyBorder="1" applyAlignment="1">
      <alignment horizontal="center"/>
    </xf>
    <xf numFmtId="165" fontId="25" fillId="0" borderId="0" xfId="0" applyNumberFormat="1" applyFont="1" applyFill="1" applyBorder="1" applyAlignment="1" applyProtection="1">
      <alignment horizontal="center" vertical="center" shrinkToFit="1"/>
      <protection hidden="1"/>
    </xf>
    <xf numFmtId="164" fontId="25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9" fillId="0" borderId="0" xfId="0" applyFont="1" applyAlignment="1">
      <alignment horizontal="center"/>
    </xf>
    <xf numFmtId="167" fontId="33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6" fillId="10" borderId="29" xfId="0" applyFont="1" applyFill="1" applyBorder="1" applyAlignment="1">
      <alignment horizontal="center"/>
    </xf>
    <xf numFmtId="166" fontId="34" fillId="3" borderId="30" xfId="0" applyNumberFormat="1" applyFont="1" applyFill="1" applyBorder="1" applyAlignment="1">
      <alignment horizontal="center"/>
    </xf>
    <xf numFmtId="0" fontId="36" fillId="10" borderId="32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9" fillId="0" borderId="0" xfId="0" applyFont="1" applyAlignment="1">
      <alignment vertical="center"/>
    </xf>
    <xf numFmtId="0" fontId="46" fillId="0" borderId="0" xfId="231" applyNumberFormat="1" applyFont="1" applyFill="1" applyBorder="1" applyAlignment="1" applyProtection="1">
      <alignment vertical="top"/>
      <protection locked="0"/>
    </xf>
    <xf numFmtId="0" fontId="43" fillId="0" borderId="0" xfId="231" applyNumberFormat="1" applyFont="1" applyFill="1" applyBorder="1" applyAlignment="1" applyProtection="1">
      <alignment vertical="top"/>
      <protection locked="0"/>
    </xf>
    <xf numFmtId="0" fontId="47" fillId="0" borderId="0" xfId="231" applyNumberFormat="1" applyFont="1" applyFill="1" applyBorder="1" applyAlignment="1" applyProtection="1">
      <alignment vertical="top"/>
      <protection locked="0"/>
    </xf>
    <xf numFmtId="0" fontId="42" fillId="0" borderId="0" xfId="231" applyNumberFormat="1" applyFont="1" applyFill="1" applyBorder="1" applyAlignment="1" applyProtection="1">
      <alignment vertical="top"/>
      <protection locked="0"/>
    </xf>
    <xf numFmtId="0" fontId="42" fillId="0" borderId="0" xfId="231" applyNumberFormat="1" applyFont="1" applyFill="1" applyBorder="1" applyAlignment="1" applyProtection="1">
      <alignment horizontal="right" vertical="top"/>
      <protection hidden="1"/>
    </xf>
    <xf numFmtId="0" fontId="44" fillId="0" borderId="0" xfId="231" applyNumberFormat="1" applyFont="1" applyFill="1" applyBorder="1" applyAlignment="1" applyProtection="1">
      <alignment horizontal="right" vertical="top"/>
      <protection hidden="1"/>
    </xf>
    <xf numFmtId="0" fontId="52" fillId="0" borderId="0" xfId="231" applyNumberFormat="1" applyFont="1" applyFill="1" applyBorder="1" applyAlignment="1" applyProtection="1">
      <alignment vertical="top"/>
      <protection locked="0"/>
    </xf>
    <xf numFmtId="0" fontId="44" fillId="0" borderId="0" xfId="229" applyNumberFormat="1" applyFont="1" applyFill="1" applyBorder="1" applyAlignment="1" applyProtection="1">
      <alignment vertical="top"/>
      <protection locked="0"/>
    </xf>
    <xf numFmtId="0" fontId="42" fillId="0" borderId="0" xfId="229" applyNumberFormat="1" applyFont="1" applyFill="1" applyBorder="1" applyAlignment="1" applyProtection="1">
      <alignment vertical="top"/>
      <protection locked="0"/>
    </xf>
    <xf numFmtId="0" fontId="42" fillId="0" borderId="0" xfId="231" applyNumberFormat="1" applyFont="1" applyFill="1" applyBorder="1" applyAlignment="1" applyProtection="1">
      <alignment horizontal="right" vertical="center"/>
      <protection hidden="1"/>
    </xf>
    <xf numFmtId="165" fontId="44" fillId="0" borderId="0" xfId="231" applyNumberFormat="1" applyFont="1" applyFill="1" applyBorder="1" applyAlignment="1" applyProtection="1">
      <alignment horizontal="right" vertical="center"/>
      <protection hidden="1"/>
    </xf>
    <xf numFmtId="164" fontId="44" fillId="0" borderId="0" xfId="231" applyNumberFormat="1" applyFont="1" applyFill="1" applyBorder="1" applyAlignment="1" applyProtection="1">
      <alignment horizontal="right" vertical="top"/>
      <protection hidden="1"/>
    </xf>
    <xf numFmtId="164" fontId="44" fillId="0" borderId="0" xfId="231" applyNumberFormat="1" applyFont="1" applyFill="1" applyBorder="1" applyAlignment="1" applyProtection="1">
      <alignment horizontal="right" vertical="center"/>
      <protection hidden="1"/>
    </xf>
    <xf numFmtId="165" fontId="42" fillId="0" borderId="0" xfId="231" applyNumberFormat="1" applyFont="1" applyFill="1" applyBorder="1" applyAlignment="1" applyProtection="1">
      <alignment horizontal="right" vertical="center"/>
      <protection hidden="1"/>
    </xf>
    <xf numFmtId="164" fontId="42" fillId="0" borderId="0" xfId="231" applyNumberFormat="1" applyFont="1" applyFill="1" applyBorder="1" applyAlignment="1" applyProtection="1">
      <alignment horizontal="right" vertical="center"/>
      <protection hidden="1"/>
    </xf>
    <xf numFmtId="0" fontId="17" fillId="0" borderId="0" xfId="231" applyNumberFormat="1" applyFont="1" applyFill="1" applyBorder="1" applyAlignment="1" applyProtection="1">
      <alignment wrapText="1"/>
      <protection locked="0"/>
    </xf>
    <xf numFmtId="0" fontId="17" fillId="0" borderId="0" xfId="0" applyFont="1"/>
    <xf numFmtId="0" fontId="41" fillId="0" borderId="0" xfId="231" applyNumberFormat="1" applyFont="1" applyFill="1" applyBorder="1" applyAlignment="1" applyProtection="1">
      <alignment vertical="center" wrapText="1"/>
      <protection locked="0"/>
    </xf>
    <xf numFmtId="0" fontId="42" fillId="0" borderId="0" xfId="231" applyNumberFormat="1" applyFont="1" applyFill="1" applyBorder="1" applyAlignment="1" applyProtection="1">
      <alignment vertical="center" wrapText="1"/>
      <protection locked="0"/>
    </xf>
    <xf numFmtId="0" fontId="43" fillId="0" borderId="0" xfId="231" applyNumberFormat="1" applyFont="1" applyFill="1" applyBorder="1" applyAlignment="1" applyProtection="1">
      <alignment vertical="center" wrapText="1"/>
      <protection locked="0"/>
    </xf>
    <xf numFmtId="0" fontId="44" fillId="0" borderId="0" xfId="231" applyNumberFormat="1" applyFont="1" applyFill="1" applyBorder="1" applyAlignment="1" applyProtection="1">
      <alignment vertical="center"/>
      <protection hidden="1"/>
    </xf>
    <xf numFmtId="164" fontId="44" fillId="0" borderId="0" xfId="231" applyNumberFormat="1" applyFont="1" applyFill="1" applyBorder="1" applyAlignment="1" applyProtection="1">
      <alignment vertical="center"/>
      <protection hidden="1"/>
    </xf>
    <xf numFmtId="0" fontId="44" fillId="0" borderId="0" xfId="231" applyNumberFormat="1" applyFont="1" applyFill="1" applyBorder="1" applyAlignment="1" applyProtection="1">
      <alignment vertical="center" wrapText="1"/>
      <protection locked="0"/>
    </xf>
    <xf numFmtId="0" fontId="45" fillId="0" borderId="0" xfId="231" applyNumberFormat="1" applyFont="1" applyFill="1" applyBorder="1" applyAlignment="1" applyProtection="1">
      <alignment vertical="center"/>
      <protection hidden="1"/>
    </xf>
    <xf numFmtId="164" fontId="42" fillId="0" borderId="0" xfId="231" applyNumberFormat="1" applyFont="1" applyFill="1" applyBorder="1" applyAlignment="1" applyProtection="1">
      <alignment vertical="center"/>
      <protection hidden="1"/>
    </xf>
    <xf numFmtId="0" fontId="45" fillId="0" borderId="0" xfId="231" applyNumberFormat="1" applyFont="1" applyFill="1" applyBorder="1" applyAlignment="1" applyProtection="1">
      <alignment vertical="center" wrapText="1"/>
      <protection locked="0"/>
    </xf>
    <xf numFmtId="0" fontId="52" fillId="0" borderId="0" xfId="231" applyNumberFormat="1" applyFont="1" applyFill="1" applyBorder="1" applyAlignment="1" applyProtection="1">
      <alignment vertical="top"/>
      <protection hidden="1"/>
    </xf>
    <xf numFmtId="0" fontId="52" fillId="0" borderId="0" xfId="231" applyNumberFormat="1" applyFont="1" applyFill="1" applyBorder="1" applyAlignment="1" applyProtection="1">
      <alignment vertical="top" wrapText="1"/>
      <protection locked="0"/>
    </xf>
    <xf numFmtId="0" fontId="46" fillId="0" borderId="0" xfId="231" applyNumberFormat="1" applyFont="1" applyFill="1" applyBorder="1" applyAlignment="1" applyProtection="1">
      <alignment vertical="top" wrapText="1"/>
      <protection hidden="1"/>
    </xf>
    <xf numFmtId="0" fontId="43" fillId="0" borderId="0" xfId="231" applyNumberFormat="1" applyFont="1" applyFill="1" applyBorder="1" applyAlignment="1" applyProtection="1">
      <alignment vertical="top" wrapText="1"/>
      <protection hidden="1"/>
    </xf>
    <xf numFmtId="0" fontId="47" fillId="0" borderId="0" xfId="231" applyNumberFormat="1" applyFont="1" applyFill="1" applyBorder="1" applyAlignment="1" applyProtection="1">
      <alignment vertical="top" wrapText="1"/>
      <protection hidden="1"/>
    </xf>
    <xf numFmtId="0" fontId="42" fillId="0" borderId="0" xfId="231" applyNumberFormat="1" applyFont="1" applyFill="1" applyBorder="1" applyAlignment="1" applyProtection="1">
      <alignment vertical="top" wrapText="1"/>
      <protection hidden="1"/>
    </xf>
    <xf numFmtId="0" fontId="44" fillId="0" borderId="0" xfId="231" applyNumberFormat="1" applyFont="1" applyFill="1" applyBorder="1" applyAlignment="1" applyProtection="1">
      <alignment vertical="top" wrapText="1"/>
      <protection hidden="1"/>
    </xf>
    <xf numFmtId="0" fontId="52" fillId="0" borderId="0" xfId="231" applyNumberFormat="1" applyFont="1" applyFill="1" applyBorder="1" applyAlignment="1" applyProtection="1">
      <alignment vertical="top" wrapText="1"/>
      <protection hidden="1"/>
    </xf>
    <xf numFmtId="0" fontId="15" fillId="0" borderId="0" xfId="0" applyFont="1"/>
    <xf numFmtId="0" fontId="49" fillId="10" borderId="37" xfId="0" applyFont="1" applyFill="1" applyBorder="1" applyAlignment="1">
      <alignment horizontal="center"/>
    </xf>
    <xf numFmtId="0" fontId="49" fillId="10" borderId="38" xfId="0" applyFont="1" applyFill="1" applyBorder="1" applyAlignment="1">
      <alignment horizontal="center"/>
    </xf>
    <xf numFmtId="167" fontId="33" fillId="0" borderId="39" xfId="0" applyNumberFormat="1" applyFont="1" applyBorder="1" applyAlignment="1">
      <alignment horizontal="center"/>
    </xf>
    <xf numFmtId="0" fontId="32" fillId="11" borderId="40" xfId="0" applyFont="1" applyFill="1" applyBorder="1" applyAlignment="1">
      <alignment horizontal="center" vertical="center"/>
    </xf>
    <xf numFmtId="0" fontId="39" fillId="11" borderId="16" xfId="0" applyFont="1" applyFill="1" applyBorder="1" applyAlignment="1">
      <alignment horizontal="center" vertical="center"/>
    </xf>
    <xf numFmtId="0" fontId="39" fillId="11" borderId="21" xfId="0" applyFont="1" applyFill="1" applyBorder="1" applyAlignment="1">
      <alignment horizontal="center" vertical="center"/>
    </xf>
    <xf numFmtId="0" fontId="50" fillId="11" borderId="21" xfId="0" applyFont="1" applyFill="1" applyBorder="1" applyAlignment="1">
      <alignment horizontal="center" vertical="center"/>
    </xf>
    <xf numFmtId="0" fontId="39" fillId="11" borderId="32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 applyProtection="1">
      <alignment vertical="center" shrinkToFit="1"/>
      <protection hidden="1"/>
    </xf>
    <xf numFmtId="0" fontId="24" fillId="0" borderId="0" xfId="0" applyNumberFormat="1" applyFont="1" applyFill="1" applyBorder="1" applyAlignment="1" applyProtection="1">
      <alignment vertical="center" wrapText="1"/>
      <protection locked="0"/>
    </xf>
    <xf numFmtId="0" fontId="25" fillId="0" borderId="0" xfId="0" applyNumberFormat="1" applyFont="1" applyFill="1" applyBorder="1" applyAlignment="1" applyProtection="1">
      <alignment vertical="center" shrinkToFit="1"/>
      <protection hidden="1"/>
    </xf>
    <xf numFmtId="0" fontId="25" fillId="0" borderId="0" xfId="0" applyNumberFormat="1" applyFont="1" applyFill="1" applyBorder="1" applyAlignment="1" applyProtection="1">
      <alignment vertical="center" wrapText="1"/>
      <protection locked="0"/>
    </xf>
    <xf numFmtId="0" fontId="26" fillId="0" borderId="0" xfId="0" applyNumberFormat="1" applyFont="1" applyFill="1" applyBorder="1" applyAlignment="1" applyProtection="1">
      <alignment vertical="center" shrinkToFit="1"/>
      <protection hidden="1"/>
    </xf>
    <xf numFmtId="0" fontId="26" fillId="0" borderId="0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0" fontId="42" fillId="0" borderId="0" xfId="468" applyNumberFormat="1" applyFont="1" applyFill="1" applyBorder="1" applyAlignment="1" applyProtection="1">
      <alignment horizontal="right" vertical="center"/>
      <protection hidden="1"/>
    </xf>
    <xf numFmtId="165" fontId="44" fillId="0" borderId="0" xfId="468" applyNumberFormat="1" applyFont="1" applyFill="1" applyBorder="1" applyAlignment="1" applyProtection="1">
      <alignment horizontal="right" vertical="center"/>
      <protection hidden="1"/>
    </xf>
    <xf numFmtId="164" fontId="44" fillId="0" borderId="0" xfId="468" applyNumberFormat="1" applyFont="1" applyFill="1" applyBorder="1" applyAlignment="1" applyProtection="1">
      <alignment horizontal="right" vertical="top"/>
      <protection hidden="1"/>
    </xf>
    <xf numFmtId="164" fontId="44" fillId="0" borderId="0" xfId="468" applyNumberFormat="1" applyFont="1" applyFill="1" applyBorder="1" applyAlignment="1" applyProtection="1">
      <alignment horizontal="right" vertical="center"/>
      <protection hidden="1"/>
    </xf>
    <xf numFmtId="165" fontId="42" fillId="0" borderId="0" xfId="468" applyNumberFormat="1" applyFont="1" applyFill="1" applyBorder="1" applyAlignment="1" applyProtection="1">
      <alignment horizontal="right" vertical="center"/>
      <protection hidden="1"/>
    </xf>
    <xf numFmtId="164" fontId="42" fillId="0" borderId="0" xfId="468" applyNumberFormat="1" applyFont="1" applyFill="1" applyBorder="1" applyAlignment="1" applyProtection="1">
      <alignment horizontal="right" vertical="center"/>
      <protection hidden="1"/>
    </xf>
    <xf numFmtId="0" fontId="41" fillId="0" borderId="0" xfId="468" applyNumberFormat="1" applyFont="1" applyFill="1" applyBorder="1" applyAlignment="1" applyProtection="1">
      <alignment vertical="center"/>
      <protection hidden="1"/>
    </xf>
    <xf numFmtId="0" fontId="41" fillId="0" borderId="0" xfId="468" applyNumberFormat="1" applyFont="1" applyFill="1" applyBorder="1" applyAlignment="1" applyProtection="1">
      <alignment vertical="center" wrapText="1"/>
      <protection locked="0"/>
    </xf>
    <xf numFmtId="0" fontId="42" fillId="0" borderId="0" xfId="468" applyNumberFormat="1" applyFont="1" applyFill="1" applyBorder="1" applyAlignment="1" applyProtection="1">
      <alignment vertical="center"/>
      <protection hidden="1"/>
    </xf>
    <xf numFmtId="0" fontId="42" fillId="0" borderId="0" xfId="468" applyNumberFormat="1" applyFont="1" applyFill="1" applyBorder="1" applyAlignment="1" applyProtection="1">
      <alignment vertical="center" wrapText="1"/>
      <protection locked="0"/>
    </xf>
    <xf numFmtId="0" fontId="43" fillId="0" borderId="0" xfId="468" applyNumberFormat="1" applyFont="1" applyFill="1" applyBorder="1" applyAlignment="1" applyProtection="1">
      <alignment vertical="center"/>
      <protection hidden="1"/>
    </xf>
    <xf numFmtId="0" fontId="43" fillId="0" borderId="0" xfId="468" applyNumberFormat="1" applyFont="1" applyFill="1" applyBorder="1" applyAlignment="1" applyProtection="1">
      <alignment vertical="center" wrapText="1"/>
      <protection locked="0"/>
    </xf>
    <xf numFmtId="0" fontId="44" fillId="0" borderId="0" xfId="468" applyNumberFormat="1" applyFont="1" applyFill="1" applyBorder="1" applyAlignment="1" applyProtection="1">
      <alignment vertical="center"/>
      <protection hidden="1"/>
    </xf>
    <xf numFmtId="0" fontId="44" fillId="0" borderId="0" xfId="468" applyNumberFormat="1" applyFont="1" applyFill="1" applyBorder="1" applyAlignment="1" applyProtection="1">
      <alignment vertical="center" wrapText="1"/>
      <protection locked="0"/>
    </xf>
    <xf numFmtId="0" fontId="45" fillId="0" borderId="0" xfId="468" applyNumberFormat="1" applyFont="1" applyFill="1" applyBorder="1" applyAlignment="1" applyProtection="1">
      <alignment vertical="center"/>
      <protection hidden="1"/>
    </xf>
    <xf numFmtId="0" fontId="45" fillId="0" borderId="0" xfId="468" applyNumberFormat="1" applyFont="1" applyFill="1" applyBorder="1" applyAlignment="1" applyProtection="1">
      <alignment vertical="center" wrapText="1"/>
      <protection locked="0"/>
    </xf>
    <xf numFmtId="0" fontId="52" fillId="0" borderId="0" xfId="468" applyNumberFormat="1" applyFont="1" applyFill="1" applyBorder="1" applyAlignment="1" applyProtection="1">
      <alignment vertical="top"/>
      <protection hidden="1"/>
    </xf>
    <xf numFmtId="0" fontId="52" fillId="0" borderId="0" xfId="468" applyNumberFormat="1" applyFont="1" applyFill="1" applyBorder="1" applyAlignment="1" applyProtection="1">
      <alignment vertical="top"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42" fillId="0" borderId="0" xfId="0" applyNumberFormat="1" applyFont="1" applyFill="1" applyBorder="1" applyAlignment="1" applyProtection="1">
      <alignment horizontal="right" vertical="center"/>
      <protection hidden="1"/>
    </xf>
    <xf numFmtId="165" fontId="44" fillId="0" borderId="0" xfId="0" applyNumberFormat="1" applyFont="1" applyFill="1" applyBorder="1" applyAlignment="1" applyProtection="1">
      <alignment horizontal="right" vertical="center"/>
      <protection hidden="1"/>
    </xf>
    <xf numFmtId="164" fontId="44" fillId="0" borderId="0" xfId="0" applyNumberFormat="1" applyFont="1" applyFill="1" applyBorder="1" applyAlignment="1" applyProtection="1">
      <alignment horizontal="right" vertical="top"/>
      <protection hidden="1"/>
    </xf>
    <xf numFmtId="164" fontId="44" fillId="0" borderId="0" xfId="0" applyNumberFormat="1" applyFont="1" applyFill="1" applyBorder="1" applyAlignment="1" applyProtection="1">
      <alignment horizontal="right" vertical="center"/>
      <protection hidden="1"/>
    </xf>
    <xf numFmtId="165" fontId="42" fillId="0" borderId="0" xfId="0" applyNumberFormat="1" applyFont="1" applyFill="1" applyBorder="1" applyAlignment="1" applyProtection="1">
      <alignment horizontal="right" vertical="center"/>
      <protection hidden="1"/>
    </xf>
    <xf numFmtId="164" fontId="42" fillId="0" borderId="0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/>
    <xf numFmtId="0" fontId="5" fillId="0" borderId="0" xfId="0" applyFont="1"/>
    <xf numFmtId="0" fontId="44" fillId="0" borderId="0" xfId="0" applyNumberFormat="1" applyFont="1" applyFill="1" applyBorder="1" applyAlignment="1" applyProtection="1">
      <alignment vertical="center"/>
      <protection hidden="1"/>
    </xf>
    <xf numFmtId="0" fontId="44" fillId="0" borderId="0" xfId="0" applyNumberFormat="1" applyFont="1" applyFill="1" applyBorder="1" applyAlignment="1" applyProtection="1">
      <alignment vertical="center" wrapText="1"/>
      <protection locked="0"/>
    </xf>
    <xf numFmtId="0" fontId="45" fillId="0" borderId="0" xfId="0" applyNumberFormat="1" applyFont="1" applyFill="1" applyBorder="1" applyAlignment="1" applyProtection="1">
      <alignment vertical="center" wrapText="1"/>
      <protection locked="0"/>
    </xf>
    <xf numFmtId="0" fontId="52" fillId="0" borderId="0" xfId="0" applyNumberFormat="1" applyFont="1" applyFill="1" applyBorder="1" applyAlignment="1" applyProtection="1">
      <alignment vertical="top"/>
      <protection hidden="1"/>
    </xf>
    <xf numFmtId="0" fontId="52" fillId="0" borderId="0" xfId="0" applyNumberFormat="1" applyFont="1" applyFill="1" applyBorder="1" applyAlignment="1" applyProtection="1">
      <alignment vertical="top" wrapText="1"/>
      <protection locked="0"/>
    </xf>
    <xf numFmtId="166" fontId="33" fillId="3" borderId="29" xfId="0" applyNumberFormat="1" applyFont="1" applyFill="1" applyBorder="1" applyAlignment="1">
      <alignment horizontal="center"/>
    </xf>
    <xf numFmtId="166" fontId="33" fillId="3" borderId="30" xfId="0" applyNumberFormat="1" applyFont="1" applyFill="1" applyBorder="1" applyAlignment="1">
      <alignment horizontal="center"/>
    </xf>
    <xf numFmtId="166" fontId="33" fillId="0" borderId="41" xfId="0" applyNumberFormat="1" applyFont="1" applyBorder="1" applyAlignment="1">
      <alignment horizontal="center"/>
    </xf>
    <xf numFmtId="166" fontId="33" fillId="0" borderId="32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0" fillId="2" borderId="3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37" fillId="0" borderId="0" xfId="0" applyFont="1" applyBorder="1" applyAlignment="1"/>
    <xf numFmtId="0" fontId="36" fillId="13" borderId="5" xfId="0" applyFont="1" applyFill="1" applyBorder="1" applyAlignment="1">
      <alignment horizontal="center"/>
    </xf>
    <xf numFmtId="0" fontId="56" fillId="13" borderId="5" xfId="0" applyFont="1" applyFill="1" applyBorder="1" applyAlignment="1">
      <alignment horizontal="center"/>
    </xf>
    <xf numFmtId="0" fontId="36" fillId="13" borderId="42" xfId="0" applyFont="1" applyFill="1" applyBorder="1" applyAlignment="1">
      <alignment horizontal="center"/>
    </xf>
    <xf numFmtId="0" fontId="56" fillId="13" borderId="42" xfId="0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1" fontId="32" fillId="8" borderId="5" xfId="0" applyNumberFormat="1" applyFont="1" applyFill="1" applyBorder="1" applyAlignment="1">
      <alignment horizontal="center" vertical="center"/>
    </xf>
    <xf numFmtId="1" fontId="32" fillId="8" borderId="6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9" borderId="5" xfId="0" applyFont="1" applyFill="1" applyBorder="1" applyAlignment="1">
      <alignment horizontal="center" vertical="center"/>
    </xf>
    <xf numFmtId="1" fontId="32" fillId="9" borderId="6" xfId="0" applyNumberFormat="1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/>
    </xf>
    <xf numFmtId="1" fontId="32" fillId="8" borderId="15" xfId="0" applyNumberFormat="1" applyFont="1" applyFill="1" applyBorder="1" applyAlignment="1">
      <alignment horizontal="center" vertical="center"/>
    </xf>
    <xf numFmtId="1" fontId="32" fillId="8" borderId="31" xfId="0" applyNumberFormat="1" applyFont="1" applyFill="1" applyBorder="1" applyAlignment="1">
      <alignment horizontal="center" vertical="center"/>
    </xf>
    <xf numFmtId="0" fontId="32" fillId="11" borderId="25" xfId="0" applyFont="1" applyFill="1" applyBorder="1" applyAlignment="1">
      <alignment horizontal="center" vertical="center"/>
    </xf>
    <xf numFmtId="0" fontId="32" fillId="11" borderId="26" xfId="0" applyFont="1" applyFill="1" applyBorder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2" fillId="0" borderId="0" xfId="0" applyFont="1"/>
    <xf numFmtId="0" fontId="44" fillId="0" borderId="0" xfId="752" applyNumberFormat="1" applyFont="1" applyFill="1" applyBorder="1" applyAlignment="1" applyProtection="1">
      <alignment horizontal="left" vertical="top"/>
      <protection hidden="1"/>
    </xf>
    <xf numFmtId="0" fontId="44" fillId="0" borderId="0" xfId="752" applyNumberFormat="1" applyFont="1" applyFill="1" applyBorder="1" applyAlignment="1" applyProtection="1">
      <alignment horizontal="right" vertical="top"/>
      <protection hidden="1"/>
    </xf>
    <xf numFmtId="0" fontId="42" fillId="0" borderId="0" xfId="752" applyNumberFormat="1" applyFont="1" applyFill="1" applyBorder="1" applyAlignment="1" applyProtection="1">
      <alignment vertical="top"/>
      <protection hidden="1"/>
    </xf>
    <xf numFmtId="0" fontId="42" fillId="0" borderId="0" xfId="752" applyNumberFormat="1" applyFont="1" applyFill="1" applyBorder="1" applyAlignment="1" applyProtection="1">
      <alignment vertical="top"/>
      <protection locked="0"/>
    </xf>
    <xf numFmtId="0" fontId="42" fillId="0" borderId="0" xfId="752" applyNumberFormat="1" applyFont="1" applyFill="1" applyBorder="1" applyAlignment="1" applyProtection="1">
      <alignment horizontal="left" vertical="top"/>
      <protection hidden="1"/>
    </xf>
    <xf numFmtId="0" fontId="42" fillId="0" borderId="0" xfId="752" applyNumberFormat="1" applyFont="1" applyFill="1" applyBorder="1" applyAlignment="1" applyProtection="1">
      <alignment horizontal="right" vertical="top"/>
      <protection hidden="1"/>
    </xf>
    <xf numFmtId="0" fontId="52" fillId="0" borderId="0" xfId="752" applyNumberFormat="1" applyFont="1" applyFill="1" applyBorder="1" applyAlignment="1" applyProtection="1">
      <alignment vertical="top"/>
      <protection hidden="1"/>
    </xf>
    <xf numFmtId="0" fontId="52" fillId="0" borderId="0" xfId="752" applyNumberFormat="1" applyFont="1" applyFill="1" applyBorder="1" applyAlignment="1" applyProtection="1">
      <alignment vertical="top"/>
      <protection locked="0"/>
    </xf>
    <xf numFmtId="0" fontId="42" fillId="0" borderId="0" xfId="751" applyNumberFormat="1" applyFont="1" applyFill="1" applyBorder="1" applyAlignment="1" applyProtection="1">
      <alignment horizontal="left" vertical="top"/>
      <protection hidden="1"/>
    </xf>
    <xf numFmtId="0" fontId="42" fillId="0" borderId="0" xfId="751" applyNumberFormat="1" applyFont="1" applyFill="1" applyBorder="1" applyAlignment="1" applyProtection="1">
      <alignment horizontal="right" vertical="top"/>
      <protection hidden="1"/>
    </xf>
    <xf numFmtId="0" fontId="52" fillId="0" borderId="0" xfId="751" applyNumberFormat="1" applyFont="1" applyFill="1" applyBorder="1" applyAlignment="1" applyProtection="1">
      <alignment vertical="top"/>
      <protection hidden="1"/>
    </xf>
    <xf numFmtId="0" fontId="52" fillId="0" borderId="0" xfId="751" applyNumberFormat="1" applyFont="1" applyFill="1" applyBorder="1" applyAlignment="1" applyProtection="1">
      <alignment vertical="top"/>
      <protection locked="0"/>
    </xf>
    <xf numFmtId="0" fontId="1" fillId="0" borderId="0" xfId="0" applyFont="1"/>
    <xf numFmtId="0" fontId="27" fillId="0" borderId="0" xfId="0" applyNumberFormat="1" applyFont="1" applyFill="1" applyBorder="1" applyAlignment="1" applyProtection="1">
      <alignment vertical="center"/>
      <protection locked="0"/>
    </xf>
    <xf numFmtId="0" fontId="42" fillId="0" borderId="0" xfId="0" applyNumberFormat="1" applyFont="1" applyFill="1" applyBorder="1" applyAlignment="1" applyProtection="1">
      <alignment horizontal="right" vertical="top" wrapText="1"/>
      <protection hidden="1"/>
    </xf>
    <xf numFmtId="0" fontId="44" fillId="0" borderId="0" xfId="0" applyNumberFormat="1" applyFont="1" applyFill="1" applyBorder="1" applyAlignment="1" applyProtection="1">
      <alignment horizontal="left" vertical="top" wrapText="1"/>
      <protection hidden="1"/>
    </xf>
    <xf numFmtId="0" fontId="44" fillId="0" borderId="0" xfId="0" applyNumberFormat="1" applyFont="1" applyFill="1" applyBorder="1" applyAlignment="1" applyProtection="1">
      <alignment horizontal="right" vertical="top" wrapText="1"/>
      <protection hidden="1"/>
    </xf>
    <xf numFmtId="0" fontId="42" fillId="0" borderId="0" xfId="0" applyNumberFormat="1" applyFont="1" applyFill="1" applyBorder="1" applyAlignment="1" applyProtection="1">
      <alignment horizontal="left" vertical="top" wrapText="1"/>
      <protection hidden="1"/>
    </xf>
    <xf numFmtId="0" fontId="42" fillId="0" borderId="0" xfId="0" applyNumberFormat="1" applyFont="1" applyFill="1" applyBorder="1" applyAlignment="1" applyProtection="1">
      <alignment horizontal="center" vertical="top" wrapText="1"/>
      <protection hidden="1"/>
    </xf>
    <xf numFmtId="0" fontId="45" fillId="0" borderId="0" xfId="0" applyNumberFormat="1" applyFont="1" applyFill="1" applyBorder="1" applyAlignment="1" applyProtection="1">
      <alignment horizontal="left" vertical="center"/>
      <protection hidden="1"/>
    </xf>
    <xf numFmtId="0" fontId="4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2" fillId="0" borderId="0" xfId="0" applyNumberFormat="1" applyFont="1" applyFill="1" applyBorder="1" applyAlignment="1" applyProtection="1">
      <alignment horizontal="left" vertical="top"/>
      <protection hidden="1"/>
    </xf>
    <xf numFmtId="0" fontId="52" fillId="0" borderId="0" xfId="0" applyNumberFormat="1" applyFont="1" applyFill="1" applyBorder="1" applyAlignment="1" applyProtection="1">
      <alignment horizontal="left" vertical="top" wrapText="1"/>
      <protection locked="0"/>
    </xf>
    <xf numFmtId="0" fontId="44" fillId="0" borderId="0" xfId="0" applyNumberFormat="1" applyFont="1" applyFill="1" applyBorder="1" applyAlignment="1" applyProtection="1">
      <alignment horizontal="left" vertical="center"/>
      <protection hidden="1"/>
    </xf>
    <xf numFmtId="0" fontId="4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1" fillId="0" borderId="0" xfId="0" applyNumberFormat="1" applyFont="1" applyFill="1" applyBorder="1" applyAlignment="1" applyProtection="1">
      <alignment horizontal="center" vertical="center"/>
      <protection hidden="1"/>
    </xf>
    <xf numFmtId="0" fontId="4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NumberFormat="1" applyFont="1" applyFill="1" applyBorder="1" applyAlignment="1" applyProtection="1">
      <alignment horizontal="center" vertical="center"/>
      <protection hidden="1"/>
    </xf>
    <xf numFmtId="0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NumberFormat="1" applyFont="1" applyFill="1" applyBorder="1" applyAlignment="1" applyProtection="1">
      <alignment horizontal="center" vertical="center"/>
      <protection hidden="1"/>
    </xf>
    <xf numFmtId="0" fontId="4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0" xfId="0" applyNumberFormat="1" applyFont="1" applyFill="1" applyBorder="1" applyAlignment="1" applyProtection="1">
      <alignment horizontal="left" vertical="center"/>
      <protection hidden="1"/>
    </xf>
    <xf numFmtId="0" fontId="4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4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24" xfId="225" applyNumberFormat="1" applyFont="1" applyFill="1" applyBorder="1" applyAlignment="1" applyProtection="1">
      <alignment horizontal="center" vertical="center" shrinkToFit="1"/>
      <protection hidden="1"/>
    </xf>
    <xf numFmtId="0" fontId="48" fillId="0" borderId="24" xfId="225" applyNumberFormat="1" applyFont="1" applyFill="1" applyBorder="1" applyAlignment="1" applyProtection="1">
      <alignment horizontal="center" vertical="center" wrapText="1"/>
      <protection locked="0"/>
    </xf>
    <xf numFmtId="0" fontId="48" fillId="0" borderId="24" xfId="231" applyNumberFormat="1" applyFont="1" applyFill="1" applyBorder="1" applyAlignment="1" applyProtection="1">
      <alignment horizontal="center" vertical="center"/>
      <protection hidden="1"/>
    </xf>
    <xf numFmtId="0" fontId="48" fillId="0" borderId="24" xfId="231" applyNumberFormat="1" applyFont="1" applyFill="1" applyBorder="1" applyAlignment="1" applyProtection="1">
      <alignment horizontal="center" vertical="center" wrapText="1"/>
      <protection locked="0"/>
    </xf>
    <xf numFmtId="0" fontId="48" fillId="0" borderId="24" xfId="464" applyNumberFormat="1" applyFont="1" applyFill="1" applyBorder="1" applyAlignment="1" applyProtection="1">
      <alignment horizontal="center" vertical="center"/>
      <protection hidden="1"/>
    </xf>
    <xf numFmtId="0" fontId="48" fillId="0" borderId="24" xfId="464" applyNumberFormat="1" applyFont="1" applyFill="1" applyBorder="1" applyAlignment="1" applyProtection="1">
      <alignment horizontal="center" vertical="center" wrapText="1"/>
      <protection locked="0"/>
    </xf>
    <xf numFmtId="0" fontId="0" fillId="12" borderId="2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53" fillId="0" borderId="24" xfId="466" applyNumberFormat="1" applyFont="1" applyFill="1" applyBorder="1" applyAlignment="1" applyProtection="1">
      <alignment horizontal="center" vertical="center"/>
      <protection hidden="1"/>
    </xf>
    <xf numFmtId="0" fontId="53" fillId="0" borderId="24" xfId="466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NumberFormat="1" applyFont="1" applyFill="1" applyBorder="1" applyAlignment="1" applyProtection="1">
      <alignment horizontal="left" vertical="top" wrapText="1"/>
      <protection hidden="1"/>
    </xf>
    <xf numFmtId="0" fontId="42" fillId="0" borderId="0" xfId="0" applyNumberFormat="1" applyFont="1" applyFill="1" applyBorder="1" applyAlignment="1" applyProtection="1">
      <alignment horizontal="left" vertical="top" wrapText="1"/>
      <protection locked="0"/>
    </xf>
    <xf numFmtId="0" fontId="52" fillId="0" borderId="0" xfId="0" applyNumberFormat="1" applyFont="1" applyFill="1" applyBorder="1" applyAlignment="1" applyProtection="1">
      <alignment horizontal="left" vertical="top" wrapText="1"/>
      <protection hidden="1"/>
    </xf>
    <xf numFmtId="0" fontId="46" fillId="0" borderId="0" xfId="0" applyNumberFormat="1" applyFont="1" applyFill="1" applyBorder="1" applyAlignment="1" applyProtection="1">
      <alignment horizontal="center" vertical="top" wrapText="1"/>
      <protection hidden="1"/>
    </xf>
    <xf numFmtId="0" fontId="46" fillId="0" borderId="0" xfId="0" applyNumberFormat="1" applyFont="1" applyFill="1" applyBorder="1" applyAlignment="1" applyProtection="1">
      <alignment horizontal="center" vertical="top" wrapText="1"/>
      <protection locked="0"/>
    </xf>
    <xf numFmtId="0" fontId="43" fillId="0" borderId="0" xfId="0" applyNumberFormat="1" applyFont="1" applyFill="1" applyBorder="1" applyAlignment="1" applyProtection="1">
      <alignment horizontal="center" vertical="top" wrapText="1"/>
      <protection hidden="1"/>
    </xf>
    <xf numFmtId="0" fontId="43" fillId="0" borderId="0" xfId="0" applyNumberFormat="1" applyFont="1" applyFill="1" applyBorder="1" applyAlignment="1" applyProtection="1">
      <alignment horizontal="center" vertical="top" wrapText="1"/>
      <protection locked="0"/>
    </xf>
    <xf numFmtId="0" fontId="47" fillId="0" borderId="0" xfId="0" applyNumberFormat="1" applyFont="1" applyFill="1" applyBorder="1" applyAlignment="1" applyProtection="1">
      <alignment horizontal="center" vertical="top" wrapText="1"/>
      <protection hidden="1"/>
    </xf>
    <xf numFmtId="0" fontId="47" fillId="0" borderId="0" xfId="0" applyNumberFormat="1" applyFont="1" applyFill="1" applyBorder="1" applyAlignment="1" applyProtection="1">
      <alignment horizontal="center" vertical="top" wrapText="1"/>
      <protection locked="0"/>
    </xf>
    <xf numFmtId="0" fontId="42" fillId="0" borderId="0" xfId="0" applyNumberFormat="1" applyFont="1" applyFill="1" applyBorder="1" applyAlignment="1" applyProtection="1">
      <alignment horizontal="center" vertical="top" wrapText="1"/>
      <protection hidden="1"/>
    </xf>
    <xf numFmtId="0" fontId="42" fillId="0" borderId="0" xfId="0" applyNumberFormat="1" applyFont="1" applyFill="1" applyBorder="1" applyAlignment="1" applyProtection="1">
      <alignment horizontal="center" vertical="top" wrapText="1"/>
      <protection locked="0"/>
    </xf>
    <xf numFmtId="0" fontId="37" fillId="0" borderId="2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51" fillId="8" borderId="34" xfId="0" applyFont="1" applyFill="1" applyBorder="1" applyAlignment="1">
      <alignment horizontal="center" vertical="center" textRotation="90"/>
    </xf>
    <xf numFmtId="0" fontId="51" fillId="8" borderId="35" xfId="0" applyFont="1" applyFill="1" applyBorder="1" applyAlignment="1">
      <alignment horizontal="center" vertical="center" textRotation="90"/>
    </xf>
    <xf numFmtId="0" fontId="51" fillId="8" borderId="36" xfId="0" applyFont="1" applyFill="1" applyBorder="1" applyAlignment="1">
      <alignment horizontal="center" vertical="center" textRotation="90"/>
    </xf>
    <xf numFmtId="0" fontId="51" fillId="9" borderId="34" xfId="0" applyFont="1" applyFill="1" applyBorder="1" applyAlignment="1">
      <alignment horizontal="center" vertical="center" textRotation="90"/>
    </xf>
    <xf numFmtId="0" fontId="51" fillId="9" borderId="35" xfId="0" applyFont="1" applyFill="1" applyBorder="1" applyAlignment="1">
      <alignment horizontal="center" vertical="center" textRotation="90"/>
    </xf>
    <xf numFmtId="0" fontId="51" fillId="9" borderId="36" xfId="0" applyFont="1" applyFill="1" applyBorder="1" applyAlignment="1">
      <alignment horizontal="center" vertical="center" textRotation="90"/>
    </xf>
    <xf numFmtId="0" fontId="30" fillId="2" borderId="2" xfId="0" applyFont="1" applyFill="1" applyBorder="1" applyAlignment="1">
      <alignment horizontal="center"/>
    </xf>
    <xf numFmtId="0" fontId="30" fillId="2" borderId="3" xfId="0" applyFont="1" applyFill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31" fillId="5" borderId="3" xfId="0" applyFont="1" applyFill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1" fillId="6" borderId="43" xfId="0" applyFont="1" applyFill="1" applyBorder="1" applyAlignment="1">
      <alignment horizontal="center"/>
    </xf>
    <xf numFmtId="0" fontId="31" fillId="6" borderId="45" xfId="0" applyFont="1" applyFill="1" applyBorder="1" applyAlignment="1">
      <alignment horizontal="center"/>
    </xf>
    <xf numFmtId="0" fontId="31" fillId="6" borderId="44" xfId="0" applyFont="1" applyFill="1" applyBorder="1" applyAlignment="1">
      <alignment horizontal="center"/>
    </xf>
    <xf numFmtId="0" fontId="32" fillId="6" borderId="43" xfId="0" applyFont="1" applyFill="1" applyBorder="1" applyAlignment="1">
      <alignment horizontal="center"/>
    </xf>
    <xf numFmtId="0" fontId="32" fillId="6" borderId="45" xfId="0" applyFont="1" applyFill="1" applyBorder="1" applyAlignment="1">
      <alignment horizontal="center"/>
    </xf>
    <xf numFmtId="0" fontId="32" fillId="6" borderId="44" xfId="0" applyFont="1" applyFill="1" applyBorder="1" applyAlignment="1">
      <alignment horizontal="center"/>
    </xf>
    <xf numFmtId="0" fontId="57" fillId="2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51" fillId="2" borderId="2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43" fillId="0" borderId="0" xfId="0" applyNumberFormat="1" applyFont="1" applyFill="1" applyBorder="1" applyAlignment="1" applyProtection="1">
      <alignment horizontal="right" vertical="center"/>
      <protection hidden="1"/>
    </xf>
    <xf numFmtId="0" fontId="43" fillId="0" borderId="0" xfId="0" applyNumberFormat="1" applyFont="1" applyFill="1" applyBorder="1" applyAlignment="1" applyProtection="1">
      <alignment horizontal="right" vertical="center" wrapText="1"/>
      <protection locked="0"/>
    </xf>
  </cellXfs>
  <cellStyles count="753">
    <cellStyle name="Normal" xfId="0" builtinId="0"/>
    <cellStyle name="Normal 10" xfId="35"/>
    <cellStyle name="Normal 10 2" xfId="266"/>
    <cellStyle name="Normal 10 3" xfId="488"/>
    <cellStyle name="Normal 100" xfId="36"/>
    <cellStyle name="Normal 100 2" xfId="267"/>
    <cellStyle name="Normal 100 2 2" xfId="663"/>
    <cellStyle name="Normal 100 3" xfId="581"/>
    <cellStyle name="Normal 101" xfId="27"/>
    <cellStyle name="Normal 101 2" xfId="258"/>
    <cellStyle name="Normal 101 2 2" xfId="655"/>
    <cellStyle name="Normal 101 3" xfId="582"/>
    <cellStyle name="Normal 102" xfId="28"/>
    <cellStyle name="Normal 102 2" xfId="259"/>
    <cellStyle name="Normal 102 2 2" xfId="656"/>
    <cellStyle name="Normal 102 3" xfId="583"/>
    <cellStyle name="Normal 103" xfId="29"/>
    <cellStyle name="Normal 103 2" xfId="260"/>
    <cellStyle name="Normal 103 2 2" xfId="657"/>
    <cellStyle name="Normal 103 3" xfId="584"/>
    <cellStyle name="Normal 104" xfId="30"/>
    <cellStyle name="Normal 104 2" xfId="261"/>
    <cellStyle name="Normal 104 2 2" xfId="658"/>
    <cellStyle name="Normal 104 3" xfId="585"/>
    <cellStyle name="Normal 105" xfId="32"/>
    <cellStyle name="Normal 105 2" xfId="263"/>
    <cellStyle name="Normal 105 2 2" xfId="659"/>
    <cellStyle name="Normal 105 3" xfId="586"/>
    <cellStyle name="Normal 106" xfId="34"/>
    <cellStyle name="Normal 106 2" xfId="265"/>
    <cellStyle name="Normal 106 2 2" xfId="661"/>
    <cellStyle name="Normal 106 3" xfId="587"/>
    <cellStyle name="Normal 107" xfId="1"/>
    <cellStyle name="Normal 107 2" xfId="232"/>
    <cellStyle name="Normal 107 2 2" xfId="639"/>
    <cellStyle name="Normal 107 3" xfId="588"/>
    <cellStyle name="Normal 108" xfId="9"/>
    <cellStyle name="Normal 108 2" xfId="240"/>
    <cellStyle name="Normal 108 2 2" xfId="646"/>
    <cellStyle name="Normal 108 3" xfId="589"/>
    <cellStyle name="Normal 109" xfId="4"/>
    <cellStyle name="Normal 109 2" xfId="235"/>
    <cellStyle name="Normal 109 2 2" xfId="642"/>
    <cellStyle name="Normal 109 3" xfId="590"/>
    <cellStyle name="Normal 11" xfId="37"/>
    <cellStyle name="Normal 11 2" xfId="268"/>
    <cellStyle name="Normal 11 3" xfId="489"/>
    <cellStyle name="Normal 110" xfId="31"/>
    <cellStyle name="Normal 110 2" xfId="262"/>
    <cellStyle name="Normal 110 2 2" xfId="660"/>
    <cellStyle name="Normal 110 3" xfId="591"/>
    <cellStyle name="Normal 111" xfId="33"/>
    <cellStyle name="Normal 111 2" xfId="264"/>
    <cellStyle name="Normal 111 2 2" xfId="662"/>
    <cellStyle name="Normal 111 3" xfId="592"/>
    <cellStyle name="Normal 112" xfId="2"/>
    <cellStyle name="Normal 112 2" xfId="233"/>
    <cellStyle name="Normal 112 2 2" xfId="640"/>
    <cellStyle name="Normal 112 3" xfId="593"/>
    <cellStyle name="Normal 113" xfId="10"/>
    <cellStyle name="Normal 113 2" xfId="241"/>
    <cellStyle name="Normal 113 2 2" xfId="647"/>
    <cellStyle name="Normal 113 3" xfId="594"/>
    <cellStyle name="Normal 114" xfId="3"/>
    <cellStyle name="Normal 114 2" xfId="234"/>
    <cellStyle name="Normal 114 2 2" xfId="641"/>
    <cellStyle name="Normal 114 3" xfId="595"/>
    <cellStyle name="Normal 115" xfId="38"/>
    <cellStyle name="Normal 115 2" xfId="269"/>
    <cellStyle name="Normal 115 2 2" xfId="665"/>
    <cellStyle name="Normal 115 3" xfId="596"/>
    <cellStyle name="Normal 116" xfId="40"/>
    <cellStyle name="Normal 116 2" xfId="271"/>
    <cellStyle name="Normal 116 2 2" xfId="667"/>
    <cellStyle name="Normal 116 3" xfId="597"/>
    <cellStyle name="Normal 117" xfId="42"/>
    <cellStyle name="Normal 117 2" xfId="273"/>
    <cellStyle name="Normal 117 2 2" xfId="669"/>
    <cellStyle name="Normal 117 3" xfId="598"/>
    <cellStyle name="Normal 118" xfId="44"/>
    <cellStyle name="Normal 118 2" xfId="275"/>
    <cellStyle name="Normal 118 2 2" xfId="671"/>
    <cellStyle name="Normal 118 3" xfId="599"/>
    <cellStyle name="Normal 119" xfId="46"/>
    <cellStyle name="Normal 119 2" xfId="277"/>
    <cellStyle name="Normal 119 2 2" xfId="673"/>
    <cellStyle name="Normal 119 3" xfId="600"/>
    <cellStyle name="Normal 12" xfId="48"/>
    <cellStyle name="Normal 12 2" xfId="279"/>
    <cellStyle name="Normal 12 3" xfId="490"/>
    <cellStyle name="Normal 120" xfId="39"/>
    <cellStyle name="Normal 120 2" xfId="270"/>
    <cellStyle name="Normal 120 2 2" xfId="664"/>
    <cellStyle name="Normal 120 3" xfId="601"/>
    <cellStyle name="Normal 121" xfId="41"/>
    <cellStyle name="Normal 121 2" xfId="272"/>
    <cellStyle name="Normal 121 2 2" xfId="666"/>
    <cellStyle name="Normal 121 3" xfId="602"/>
    <cellStyle name="Normal 122" xfId="43"/>
    <cellStyle name="Normal 122 2" xfId="274"/>
    <cellStyle name="Normal 122 2 2" xfId="668"/>
    <cellStyle name="Normal 122 3" xfId="603"/>
    <cellStyle name="Normal 123" xfId="45"/>
    <cellStyle name="Normal 123 2" xfId="276"/>
    <cellStyle name="Normal 123 2 2" xfId="670"/>
    <cellStyle name="Normal 123 3" xfId="604"/>
    <cellStyle name="Normal 124" xfId="47"/>
    <cellStyle name="Normal 124 2" xfId="278"/>
    <cellStyle name="Normal 124 2 2" xfId="672"/>
    <cellStyle name="Normal 124 3" xfId="605"/>
    <cellStyle name="Normal 125" xfId="49"/>
    <cellStyle name="Normal 125 2" xfId="280"/>
    <cellStyle name="Normal 125 2 2" xfId="675"/>
    <cellStyle name="Normal 125 3" xfId="606"/>
    <cellStyle name="Normal 126" xfId="51"/>
    <cellStyle name="Normal 126 2" xfId="282"/>
    <cellStyle name="Normal 126 2 2" xfId="677"/>
    <cellStyle name="Normal 126 3" xfId="607"/>
    <cellStyle name="Normal 127" xfId="53"/>
    <cellStyle name="Normal 127 2" xfId="284"/>
    <cellStyle name="Normal 127 2 2" xfId="679"/>
    <cellStyle name="Normal 127 3" xfId="608"/>
    <cellStyle name="Normal 128" xfId="55"/>
    <cellStyle name="Normal 128 2" xfId="286"/>
    <cellStyle name="Normal 128 2 2" xfId="681"/>
    <cellStyle name="Normal 128 3" xfId="609"/>
    <cellStyle name="Normal 129" xfId="57"/>
    <cellStyle name="Normal 129 2" xfId="288"/>
    <cellStyle name="Normal 129 2 2" xfId="683"/>
    <cellStyle name="Normal 129 3" xfId="610"/>
    <cellStyle name="Normal 13" xfId="59"/>
    <cellStyle name="Normal 13 2" xfId="290"/>
    <cellStyle name="Normal 13 3" xfId="491"/>
    <cellStyle name="Normal 130" xfId="50"/>
    <cellStyle name="Normal 130 2" xfId="281"/>
    <cellStyle name="Normal 130 2 2" xfId="674"/>
    <cellStyle name="Normal 130 3" xfId="611"/>
    <cellStyle name="Normal 131" xfId="52"/>
    <cellStyle name="Normal 131 2" xfId="283"/>
    <cellStyle name="Normal 131 2 2" xfId="676"/>
    <cellStyle name="Normal 131 3" xfId="612"/>
    <cellStyle name="Normal 132" xfId="54"/>
    <cellStyle name="Normal 132 2" xfId="285"/>
    <cellStyle name="Normal 132 2 2" xfId="678"/>
    <cellStyle name="Normal 132 3" xfId="613"/>
    <cellStyle name="Normal 133" xfId="56"/>
    <cellStyle name="Normal 133 2" xfId="287"/>
    <cellStyle name="Normal 133 2 2" xfId="680"/>
    <cellStyle name="Normal 133 3" xfId="614"/>
    <cellStyle name="Normal 134" xfId="58"/>
    <cellStyle name="Normal 134 2" xfId="289"/>
    <cellStyle name="Normal 134 2 2" xfId="682"/>
    <cellStyle name="Normal 134 3" xfId="615"/>
    <cellStyle name="Normal 135" xfId="60"/>
    <cellStyle name="Normal 135 2" xfId="291"/>
    <cellStyle name="Normal 135 2 2" xfId="685"/>
    <cellStyle name="Normal 135 3" xfId="616"/>
    <cellStyle name="Normal 136" xfId="62"/>
    <cellStyle name="Normal 136 2" xfId="293"/>
    <cellStyle name="Normal 136 2 2" xfId="625"/>
    <cellStyle name="Normal 136 3" xfId="687"/>
    <cellStyle name="Normal 136 4" xfId="474"/>
    <cellStyle name="Normal 137" xfId="64"/>
    <cellStyle name="Normal 137 2" xfId="295"/>
    <cellStyle name="Normal 137 2 2" xfId="689"/>
    <cellStyle name="Normal 137 3" xfId="617"/>
    <cellStyle name="Normal 138" xfId="16"/>
    <cellStyle name="Normal 138 2" xfId="247"/>
    <cellStyle name="Normal 138 2 2" xfId="649"/>
    <cellStyle name="Normal 138 3" xfId="618"/>
    <cellStyle name="Normal 139" xfId="6"/>
    <cellStyle name="Normal 139 2" xfId="237"/>
    <cellStyle name="Normal 139 2 2" xfId="645"/>
    <cellStyle name="Normal 139 3" xfId="619"/>
    <cellStyle name="Normal 14" xfId="66"/>
    <cellStyle name="Normal 14 2" xfId="297"/>
    <cellStyle name="Normal 14 3" xfId="492"/>
    <cellStyle name="Normal 140" xfId="61"/>
    <cellStyle name="Normal 140 2" xfId="292"/>
    <cellStyle name="Normal 140 2 2" xfId="684"/>
    <cellStyle name="Normal 140 3" xfId="620"/>
    <cellStyle name="Normal 141" xfId="63"/>
    <cellStyle name="Normal 141 2" xfId="294"/>
    <cellStyle name="Normal 141 2 2" xfId="686"/>
    <cellStyle name="Normal 141 3" xfId="621"/>
    <cellStyle name="Normal 142" xfId="65"/>
    <cellStyle name="Normal 142 2" xfId="296"/>
    <cellStyle name="Normal 142 2 2" xfId="688"/>
    <cellStyle name="Normal 142 3" xfId="622"/>
    <cellStyle name="Normal 143" xfId="15"/>
    <cellStyle name="Normal 143 2" xfId="246"/>
    <cellStyle name="Normal 143 2 2" xfId="648"/>
    <cellStyle name="Normal 143 3" xfId="623"/>
    <cellStyle name="Normal 144" xfId="5"/>
    <cellStyle name="Normal 144 2" xfId="236"/>
    <cellStyle name="Normal 144 2 2" xfId="644"/>
    <cellStyle name="Normal 144 3" xfId="624"/>
    <cellStyle name="Normal 145" xfId="17"/>
    <cellStyle name="Normal 145 2" xfId="248"/>
    <cellStyle name="Normal 145 2 2" xfId="651"/>
    <cellStyle name="Normal 145 3" xfId="626"/>
    <cellStyle name="Normal 146" xfId="20"/>
    <cellStyle name="Normal 146 2" xfId="251"/>
    <cellStyle name="Normal 146 2 2" xfId="653"/>
    <cellStyle name="Normal 146 3" xfId="627"/>
    <cellStyle name="Normal 147" xfId="67"/>
    <cellStyle name="Normal 147 2" xfId="298"/>
    <cellStyle name="Normal 147 2 2" xfId="691"/>
    <cellStyle name="Normal 147 3" xfId="628"/>
    <cellStyle name="Normal 148" xfId="70"/>
    <cellStyle name="Normal 148 2" xfId="301"/>
    <cellStyle name="Normal 148 2 2" xfId="693"/>
    <cellStyle name="Normal 148 3" xfId="629"/>
    <cellStyle name="Normal 149" xfId="73"/>
    <cellStyle name="Normal 149 2" xfId="304"/>
    <cellStyle name="Normal 149 2 2" xfId="694"/>
    <cellStyle name="Normal 149 3" xfId="630"/>
    <cellStyle name="Normal 15" xfId="76"/>
    <cellStyle name="Normal 15 2" xfId="307"/>
    <cellStyle name="Normal 15 3" xfId="483"/>
    <cellStyle name="Normal 150" xfId="18"/>
    <cellStyle name="Normal 150 2" xfId="249"/>
    <cellStyle name="Normal 150 2 2" xfId="650"/>
    <cellStyle name="Normal 150 3" xfId="631"/>
    <cellStyle name="Normal 151" xfId="21"/>
    <cellStyle name="Normal 151 2" xfId="252"/>
    <cellStyle name="Normal 151 2 2" xfId="652"/>
    <cellStyle name="Normal 151 3" xfId="632"/>
    <cellStyle name="Normal 152" xfId="68"/>
    <cellStyle name="Normal 152 2" xfId="299"/>
    <cellStyle name="Normal 152 2 2" xfId="690"/>
    <cellStyle name="Normal 152 3" xfId="633"/>
    <cellStyle name="Normal 153" xfId="71"/>
    <cellStyle name="Normal 153 2" xfId="302"/>
    <cellStyle name="Normal 153 2 2" xfId="692"/>
    <cellStyle name="Normal 153 3" xfId="634"/>
    <cellStyle name="Normal 154" xfId="74"/>
    <cellStyle name="Normal 154 2" xfId="305"/>
    <cellStyle name="Normal 154 3" xfId="635"/>
    <cellStyle name="Normal 155" xfId="78"/>
    <cellStyle name="Normal 155 2" xfId="309"/>
    <cellStyle name="Normal 155 3" xfId="636"/>
    <cellStyle name="Normal 156" xfId="82"/>
    <cellStyle name="Normal 156 2" xfId="313"/>
    <cellStyle name="Normal 156 3" xfId="637"/>
    <cellStyle name="Normal 157" xfId="86"/>
    <cellStyle name="Normal 157 2" xfId="317"/>
    <cellStyle name="Normal 157 3" xfId="638"/>
    <cellStyle name="Normal 158" xfId="90"/>
    <cellStyle name="Normal 158 2" xfId="321"/>
    <cellStyle name="Normal 158 3" xfId="713"/>
    <cellStyle name="Normal 159" xfId="94"/>
    <cellStyle name="Normal 159 2" xfId="325"/>
    <cellStyle name="Normal 159 3" xfId="714"/>
    <cellStyle name="Normal 16" xfId="98"/>
    <cellStyle name="Normal 16 2" xfId="329"/>
    <cellStyle name="Normal 16 3" xfId="494"/>
    <cellStyle name="Normal 160" xfId="79"/>
    <cellStyle name="Normal 160 2" xfId="310"/>
    <cellStyle name="Normal 160 3" xfId="715"/>
    <cellStyle name="Normal 161" xfId="83"/>
    <cellStyle name="Normal 161 2" xfId="314"/>
    <cellStyle name="Normal 161 3" xfId="716"/>
    <cellStyle name="Normal 162" xfId="87"/>
    <cellStyle name="Normal 162 2" xfId="318"/>
    <cellStyle name="Normal 162 3" xfId="717"/>
    <cellStyle name="Normal 163" xfId="91"/>
    <cellStyle name="Normal 163 2" xfId="322"/>
    <cellStyle name="Normal 163 3" xfId="718"/>
    <cellStyle name="Normal 164" xfId="95"/>
    <cellStyle name="Normal 164 2" xfId="326"/>
    <cellStyle name="Normal 164 3" xfId="719"/>
    <cellStyle name="Normal 165" xfId="100"/>
    <cellStyle name="Normal 165 2" xfId="331"/>
    <cellStyle name="Normal 165 3" xfId="720"/>
    <cellStyle name="Normal 166" xfId="104"/>
    <cellStyle name="Normal 166 2" xfId="335"/>
    <cellStyle name="Normal 166 3" xfId="721"/>
    <cellStyle name="Normal 167" xfId="108"/>
    <cellStyle name="Normal 167 2" xfId="339"/>
    <cellStyle name="Normal 167 3" xfId="643"/>
    <cellStyle name="Normal 168" xfId="112"/>
    <cellStyle name="Normal 168 2" xfId="343"/>
    <cellStyle name="Normal 168 3" xfId="722"/>
    <cellStyle name="Normal 169" xfId="116"/>
    <cellStyle name="Normal 169 2" xfId="347"/>
    <cellStyle name="Normal 169 3" xfId="723"/>
    <cellStyle name="Normal 17" xfId="120"/>
    <cellStyle name="Normal 17 2" xfId="351"/>
    <cellStyle name="Normal 17 3" xfId="496"/>
    <cellStyle name="Normal 170" xfId="101"/>
    <cellStyle name="Normal 170 2" xfId="332"/>
    <cellStyle name="Normal 170 3" xfId="724"/>
    <cellStyle name="Normal 171" xfId="105"/>
    <cellStyle name="Normal 171 2" xfId="336"/>
    <cellStyle name="Normal 171 3" xfId="725"/>
    <cellStyle name="Normal 172" xfId="109"/>
    <cellStyle name="Normal 172 2" xfId="340"/>
    <cellStyle name="Normal 172 3" xfId="726"/>
    <cellStyle name="Normal 173" xfId="113"/>
    <cellStyle name="Normal 173 2" xfId="344"/>
    <cellStyle name="Normal 173 3" xfId="727"/>
    <cellStyle name="Normal 174" xfId="117"/>
    <cellStyle name="Normal 174 2" xfId="348"/>
    <cellStyle name="Normal 174 3" xfId="728"/>
    <cellStyle name="Normal 175" xfId="122"/>
    <cellStyle name="Normal 175 2" xfId="353"/>
    <cellStyle name="Normal 175 3" xfId="729"/>
    <cellStyle name="Normal 176" xfId="125"/>
    <cellStyle name="Normal 176 2" xfId="356"/>
    <cellStyle name="Normal 176 3" xfId="730"/>
    <cellStyle name="Normal 177" xfId="127"/>
    <cellStyle name="Normal 177 2" xfId="358"/>
    <cellStyle name="Normal 177 3" xfId="731"/>
    <cellStyle name="Normal 178" xfId="129"/>
    <cellStyle name="Normal 178 2" xfId="360"/>
    <cellStyle name="Normal 178 3" xfId="732"/>
    <cellStyle name="Normal 179" xfId="131"/>
    <cellStyle name="Normal 179 2" xfId="362"/>
    <cellStyle name="Normal 179 3" xfId="733"/>
    <cellStyle name="Normal 18" xfId="133"/>
    <cellStyle name="Normal 18 2" xfId="364"/>
    <cellStyle name="Normal 18 3" xfId="498"/>
    <cellStyle name="Normal 180" xfId="123"/>
    <cellStyle name="Normal 180 2" xfId="354"/>
    <cellStyle name="Normal 180 3" xfId="734"/>
    <cellStyle name="Normal 181" xfId="126"/>
    <cellStyle name="Normal 181 2" xfId="357"/>
    <cellStyle name="Normal 181 3" xfId="735"/>
    <cellStyle name="Normal 182" xfId="128"/>
    <cellStyle name="Normal 182 2" xfId="359"/>
    <cellStyle name="Normal 182 3" xfId="736"/>
    <cellStyle name="Normal 183" xfId="130"/>
    <cellStyle name="Normal 183 2" xfId="361"/>
    <cellStyle name="Normal 183 3" xfId="737"/>
    <cellStyle name="Normal 184" xfId="132"/>
    <cellStyle name="Normal 184 2" xfId="363"/>
    <cellStyle name="Normal 184 3" xfId="738"/>
    <cellStyle name="Normal 185" xfId="135"/>
    <cellStyle name="Normal 185 2" xfId="366"/>
    <cellStyle name="Normal 185 3" xfId="739"/>
    <cellStyle name="Normal 186" xfId="137"/>
    <cellStyle name="Normal 186 2" xfId="368"/>
    <cellStyle name="Normal 186 3" xfId="740"/>
    <cellStyle name="Normal 187" xfId="139"/>
    <cellStyle name="Normal 187 2" xfId="370"/>
    <cellStyle name="Normal 187 3" xfId="741"/>
    <cellStyle name="Normal 188" xfId="14"/>
    <cellStyle name="Normal 188 2" xfId="245"/>
    <cellStyle name="Normal 188 3" xfId="742"/>
    <cellStyle name="Normal 189" xfId="141"/>
    <cellStyle name="Normal 189 2" xfId="372"/>
    <cellStyle name="Normal 189 3" xfId="743"/>
    <cellStyle name="Normal 19" xfId="143"/>
    <cellStyle name="Normal 19 2" xfId="374"/>
    <cellStyle name="Normal 19 3" xfId="486"/>
    <cellStyle name="Normal 190" xfId="136"/>
    <cellStyle name="Normal 190 2" xfId="367"/>
    <cellStyle name="Normal 190 3" xfId="744"/>
    <cellStyle name="Normal 191" xfId="138"/>
    <cellStyle name="Normal 191 2" xfId="369"/>
    <cellStyle name="Normal 191 3" xfId="745"/>
    <cellStyle name="Normal 192" xfId="140"/>
    <cellStyle name="Normal 192 2" xfId="371"/>
    <cellStyle name="Normal 192 3" xfId="746"/>
    <cellStyle name="Normal 193" xfId="13"/>
    <cellStyle name="Normal 193 2" xfId="244"/>
    <cellStyle name="Normal 193 3" xfId="747"/>
    <cellStyle name="Normal 194" xfId="142"/>
    <cellStyle name="Normal 194 2" xfId="373"/>
    <cellStyle name="Normal 194 3" xfId="748"/>
    <cellStyle name="Normal 195" xfId="145"/>
    <cellStyle name="Normal 195 2" xfId="376"/>
    <cellStyle name="Normal 195 3" xfId="749"/>
    <cellStyle name="Normal 196" xfId="146"/>
    <cellStyle name="Normal 196 2" xfId="377"/>
    <cellStyle name="Normal 197" xfId="147"/>
    <cellStyle name="Normal 197 2" xfId="378"/>
    <cellStyle name="Normal 198" xfId="148"/>
    <cellStyle name="Normal 198 2" xfId="379"/>
    <cellStyle name="Normal 199" xfId="149"/>
    <cellStyle name="Normal 199 2" xfId="380"/>
    <cellStyle name="Normal 2" xfId="150"/>
    <cellStyle name="Normal 2 2" xfId="381"/>
    <cellStyle name="Normal 2 2 2" xfId="499"/>
    <cellStyle name="Normal 2 3" xfId="487"/>
    <cellStyle name="Normal 2 4" xfId="470"/>
    <cellStyle name="Normal 20" xfId="77"/>
    <cellStyle name="Normal 20 2" xfId="308"/>
    <cellStyle name="Normal 20 3" xfId="484"/>
    <cellStyle name="Normal 200" xfId="19"/>
    <cellStyle name="Normal 200 2" xfId="250"/>
    <cellStyle name="Normal 201" xfId="22"/>
    <cellStyle name="Normal 201 2" xfId="253"/>
    <cellStyle name="Normal 202" xfId="69"/>
    <cellStyle name="Normal 202 2" xfId="300"/>
    <cellStyle name="Normal 203" xfId="72"/>
    <cellStyle name="Normal 203 2" xfId="303"/>
    <cellStyle name="Normal 204" xfId="75"/>
    <cellStyle name="Normal 204 2" xfId="306"/>
    <cellStyle name="Normal 205" xfId="80"/>
    <cellStyle name="Normal 205 2" xfId="311"/>
    <cellStyle name="Normal 206" xfId="84"/>
    <cellStyle name="Normal 206 2" xfId="315"/>
    <cellStyle name="Normal 207" xfId="88"/>
    <cellStyle name="Normal 207 2" xfId="319"/>
    <cellStyle name="Normal 208" xfId="92"/>
    <cellStyle name="Normal 208 2" xfId="323"/>
    <cellStyle name="Normal 209" xfId="96"/>
    <cellStyle name="Normal 209 2" xfId="327"/>
    <cellStyle name="Normal 21" xfId="99"/>
    <cellStyle name="Normal 21 2" xfId="330"/>
    <cellStyle name="Normal 21 3" xfId="493"/>
    <cellStyle name="Normal 210" xfId="81"/>
    <cellStyle name="Normal 210 2" xfId="312"/>
    <cellStyle name="Normal 211" xfId="85"/>
    <cellStyle name="Normal 211 2" xfId="316"/>
    <cellStyle name="Normal 212" xfId="89"/>
    <cellStyle name="Normal 212 2" xfId="320"/>
    <cellStyle name="Normal 213" xfId="93"/>
    <cellStyle name="Normal 213 2" xfId="324"/>
    <cellStyle name="Normal 214" xfId="97"/>
    <cellStyle name="Normal 214 2" xfId="328"/>
    <cellStyle name="Normal 215" xfId="102"/>
    <cellStyle name="Normal 215 2" xfId="333"/>
    <cellStyle name="Normal 216" xfId="106"/>
    <cellStyle name="Normal 216 2" xfId="337"/>
    <cellStyle name="Normal 217" xfId="110"/>
    <cellStyle name="Normal 217 2" xfId="341"/>
    <cellStyle name="Normal 218" xfId="114"/>
    <cellStyle name="Normal 218 2" xfId="345"/>
    <cellStyle name="Normal 219" xfId="118"/>
    <cellStyle name="Normal 219 2" xfId="349"/>
    <cellStyle name="Normal 22" xfId="121"/>
    <cellStyle name="Normal 22 2" xfId="352"/>
    <cellStyle name="Normal 22 3" xfId="495"/>
    <cellStyle name="Normal 220" xfId="103"/>
    <cellStyle name="Normal 220 2" xfId="334"/>
    <cellStyle name="Normal 221" xfId="107"/>
    <cellStyle name="Normal 221 2" xfId="338"/>
    <cellStyle name="Normal 222" xfId="111"/>
    <cellStyle name="Normal 222 2" xfId="342"/>
    <cellStyle name="Normal 223" xfId="115"/>
    <cellStyle name="Normal 223 2" xfId="346"/>
    <cellStyle name="Normal 224" xfId="119"/>
    <cellStyle name="Normal 224 2" xfId="350"/>
    <cellStyle name="Normal 225" xfId="124"/>
    <cellStyle name="Normal 225 2" xfId="355"/>
    <cellStyle name="Normal 226" xfId="225"/>
    <cellStyle name="Normal 226 2" xfId="456"/>
    <cellStyle name="Normal 227" xfId="226"/>
    <cellStyle name="Normal 227 2" xfId="457"/>
    <cellStyle name="Normal 228" xfId="227"/>
    <cellStyle name="Normal 228 2" xfId="458"/>
    <cellStyle name="Normal 229" xfId="228"/>
    <cellStyle name="Normal 229 2" xfId="459"/>
    <cellStyle name="Normal 23" xfId="134"/>
    <cellStyle name="Normal 23 2" xfId="365"/>
    <cellStyle name="Normal 23 3" xfId="497"/>
    <cellStyle name="Normal 230" xfId="229"/>
    <cellStyle name="Normal 230 2" xfId="460"/>
    <cellStyle name="Normal 231" xfId="230"/>
    <cellStyle name="Normal 231 2" xfId="461"/>
    <cellStyle name="Normal 232" xfId="231"/>
    <cellStyle name="Normal 232 2" xfId="462"/>
    <cellStyle name="Normal 233" xfId="463"/>
    <cellStyle name="Normal 234" xfId="464"/>
    <cellStyle name="Normal 235" xfId="465"/>
    <cellStyle name="Normal 236" xfId="466"/>
    <cellStyle name="Normal 237" xfId="467"/>
    <cellStyle name="Normal 238" xfId="468"/>
    <cellStyle name="Normal 239" xfId="469"/>
    <cellStyle name="Normal 24" xfId="144"/>
    <cellStyle name="Normal 24 2" xfId="375"/>
    <cellStyle name="Normal 24 3" xfId="485"/>
    <cellStyle name="Normal 240" xfId="750"/>
    <cellStyle name="Normal 241" xfId="751"/>
    <cellStyle name="Normal 242" xfId="752"/>
    <cellStyle name="Normal 25" xfId="151"/>
    <cellStyle name="Normal 25 2" xfId="382"/>
    <cellStyle name="Normal 25 3" xfId="500"/>
    <cellStyle name="Normal 26" xfId="153"/>
    <cellStyle name="Normal 26 2" xfId="384"/>
    <cellStyle name="Normal 26 3" xfId="502"/>
    <cellStyle name="Normal 27" xfId="155"/>
    <cellStyle name="Normal 27 2" xfId="386"/>
    <cellStyle name="Normal 27 3" xfId="504"/>
    <cellStyle name="Normal 28" xfId="157"/>
    <cellStyle name="Normal 28 2" xfId="388"/>
    <cellStyle name="Normal 28 3" xfId="506"/>
    <cellStyle name="Normal 29" xfId="159"/>
    <cellStyle name="Normal 29 2" xfId="390"/>
    <cellStyle name="Normal 29 3" xfId="508"/>
    <cellStyle name="Normal 3" xfId="161"/>
    <cellStyle name="Normal 3 2" xfId="392"/>
    <cellStyle name="Normal 3 2 2" xfId="511"/>
    <cellStyle name="Normal 3 3" xfId="510"/>
    <cellStyle name="Normal 3 4" xfId="471"/>
    <cellStyle name="Normal 30" xfId="152"/>
    <cellStyle name="Normal 30 2" xfId="383"/>
    <cellStyle name="Normal 30 3" xfId="501"/>
    <cellStyle name="Normal 31" xfId="154"/>
    <cellStyle name="Normal 31 2" xfId="385"/>
    <cellStyle name="Normal 31 3" xfId="503"/>
    <cellStyle name="Normal 32" xfId="156"/>
    <cellStyle name="Normal 32 2" xfId="387"/>
    <cellStyle name="Normal 32 3" xfId="505"/>
    <cellStyle name="Normal 33" xfId="158"/>
    <cellStyle name="Normal 33 2" xfId="389"/>
    <cellStyle name="Normal 33 3" xfId="507"/>
    <cellStyle name="Normal 34" xfId="160"/>
    <cellStyle name="Normal 34 2" xfId="391"/>
    <cellStyle name="Normal 34 3" xfId="509"/>
    <cellStyle name="Normal 35" xfId="162"/>
    <cellStyle name="Normal 35 2" xfId="393"/>
    <cellStyle name="Normal 35 3" xfId="512"/>
    <cellStyle name="Normal 36" xfId="164"/>
    <cellStyle name="Normal 36 2" xfId="395"/>
    <cellStyle name="Normal 36 3" xfId="514"/>
    <cellStyle name="Normal 37" xfId="166"/>
    <cellStyle name="Normal 37 2" xfId="397"/>
    <cellStyle name="Normal 37 3" xfId="516"/>
    <cellStyle name="Normal 38" xfId="168"/>
    <cellStyle name="Normal 38 2" xfId="399"/>
    <cellStyle name="Normal 38 3" xfId="518"/>
    <cellStyle name="Normal 39" xfId="170"/>
    <cellStyle name="Normal 39 2" xfId="401"/>
    <cellStyle name="Normal 39 3" xfId="520"/>
    <cellStyle name="Normal 4" xfId="172"/>
    <cellStyle name="Normal 4 2" xfId="403"/>
    <cellStyle name="Normal 4 2 2" xfId="523"/>
    <cellStyle name="Normal 4 3" xfId="522"/>
    <cellStyle name="Normal 4 4" xfId="472"/>
    <cellStyle name="Normal 40" xfId="163"/>
    <cellStyle name="Normal 40 2" xfId="394"/>
    <cellStyle name="Normal 40 3" xfId="513"/>
    <cellStyle name="Normal 41" xfId="165"/>
    <cellStyle name="Normal 41 2" xfId="396"/>
    <cellStyle name="Normal 41 3" xfId="515"/>
    <cellStyle name="Normal 42" xfId="167"/>
    <cellStyle name="Normal 42 2" xfId="398"/>
    <cellStyle name="Normal 42 3" xfId="517"/>
    <cellStyle name="Normal 43" xfId="169"/>
    <cellStyle name="Normal 43 2" xfId="400"/>
    <cellStyle name="Normal 43 3" xfId="519"/>
    <cellStyle name="Normal 44" xfId="171"/>
    <cellStyle name="Normal 44 2" xfId="402"/>
    <cellStyle name="Normal 44 3" xfId="521"/>
    <cellStyle name="Normal 45" xfId="173"/>
    <cellStyle name="Normal 45 2" xfId="404"/>
    <cellStyle name="Normal 45 3" xfId="524"/>
    <cellStyle name="Normal 46" xfId="175"/>
    <cellStyle name="Normal 46 2" xfId="406"/>
    <cellStyle name="Normal 46 3" xfId="526"/>
    <cellStyle name="Normal 47" xfId="177"/>
    <cellStyle name="Normal 47 2" xfId="408"/>
    <cellStyle name="Normal 47 3" xfId="528"/>
    <cellStyle name="Normal 48" xfId="179"/>
    <cellStyle name="Normal 48 2" xfId="410"/>
    <cellStyle name="Normal 48 3" xfId="530"/>
    <cellStyle name="Normal 49" xfId="181"/>
    <cellStyle name="Normal 49 2" xfId="412"/>
    <cellStyle name="Normal 49 3" xfId="532"/>
    <cellStyle name="Normal 5" xfId="183"/>
    <cellStyle name="Normal 5 2" xfId="414"/>
    <cellStyle name="Normal 5 2 2" xfId="535"/>
    <cellStyle name="Normal 5 3" xfId="534"/>
    <cellStyle name="Normal 5 4" xfId="473"/>
    <cellStyle name="Normal 50" xfId="174"/>
    <cellStyle name="Normal 50 2" xfId="405"/>
    <cellStyle name="Normal 50 3" xfId="525"/>
    <cellStyle name="Normal 51" xfId="176"/>
    <cellStyle name="Normal 51 2" xfId="407"/>
    <cellStyle name="Normal 51 3" xfId="527"/>
    <cellStyle name="Normal 52" xfId="178"/>
    <cellStyle name="Normal 52 2" xfId="409"/>
    <cellStyle name="Normal 52 3" xfId="529"/>
    <cellStyle name="Normal 53" xfId="180"/>
    <cellStyle name="Normal 53 2" xfId="411"/>
    <cellStyle name="Normal 53 3" xfId="531"/>
    <cellStyle name="Normal 54" xfId="182"/>
    <cellStyle name="Normal 54 2" xfId="413"/>
    <cellStyle name="Normal 54 3" xfId="533"/>
    <cellStyle name="Normal 55" xfId="184"/>
    <cellStyle name="Normal 55 2" xfId="415"/>
    <cellStyle name="Normal 55 3" xfId="536"/>
    <cellStyle name="Normal 56" xfId="186"/>
    <cellStyle name="Normal 56 2" xfId="417"/>
    <cellStyle name="Normal 56 3" xfId="538"/>
    <cellStyle name="Normal 57" xfId="25"/>
    <cellStyle name="Normal 57 2" xfId="256"/>
    <cellStyle name="Normal 57 3" xfId="482"/>
    <cellStyle name="Normal 58" xfId="12"/>
    <cellStyle name="Normal 58 2" xfId="243"/>
    <cellStyle name="Normal 58 3" xfId="479"/>
    <cellStyle name="Normal 59" xfId="188"/>
    <cellStyle name="Normal 59 2" xfId="419"/>
    <cellStyle name="Normal 59 3" xfId="540"/>
    <cellStyle name="Normal 6" xfId="190"/>
    <cellStyle name="Normal 6 2" xfId="421"/>
    <cellStyle name="Normal 6 2 2" xfId="543"/>
    <cellStyle name="Normal 6 3" xfId="542"/>
    <cellStyle name="Normal 60" xfId="185"/>
    <cellStyle name="Normal 60 2" xfId="416"/>
    <cellStyle name="Normal 60 3" xfId="537"/>
    <cellStyle name="Normal 61" xfId="187"/>
    <cellStyle name="Normal 61 2" xfId="418"/>
    <cellStyle name="Normal 61 3" xfId="539"/>
    <cellStyle name="Normal 62" xfId="26"/>
    <cellStyle name="Normal 62 2" xfId="257"/>
    <cellStyle name="Normal 62 3" xfId="481"/>
    <cellStyle name="Normal 63" xfId="11"/>
    <cellStyle name="Normal 63 2" xfId="242"/>
    <cellStyle name="Normal 63 3" xfId="478"/>
    <cellStyle name="Normal 64" xfId="189"/>
    <cellStyle name="Normal 64 2" xfId="420"/>
    <cellStyle name="Normal 64 3" xfId="541"/>
    <cellStyle name="Normal 65" xfId="191"/>
    <cellStyle name="Normal 65 2" xfId="422"/>
    <cellStyle name="Normal 65 3" xfId="544"/>
    <cellStyle name="Normal 66" xfId="193"/>
    <cellStyle name="Normal 66 2" xfId="424"/>
    <cellStyle name="Normal 66 3" xfId="546"/>
    <cellStyle name="Normal 67" xfId="8"/>
    <cellStyle name="Normal 67 2" xfId="239"/>
    <cellStyle name="Normal 67 3" xfId="476"/>
    <cellStyle name="Normal 68" xfId="195"/>
    <cellStyle name="Normal 68 2" xfId="426"/>
    <cellStyle name="Normal 68 3" xfId="548"/>
    <cellStyle name="Normal 69" xfId="197"/>
    <cellStyle name="Normal 69 2" xfId="428"/>
    <cellStyle name="Normal 69 3" xfId="550"/>
    <cellStyle name="Normal 7" xfId="199"/>
    <cellStyle name="Normal 7 2" xfId="430"/>
    <cellStyle name="Normal 7 2 2" xfId="477"/>
    <cellStyle name="Normal 7 3" xfId="552"/>
    <cellStyle name="Normal 70" xfId="192"/>
    <cellStyle name="Normal 70 2" xfId="423"/>
    <cellStyle name="Normal 70 3" xfId="545"/>
    <cellStyle name="Normal 71" xfId="194"/>
    <cellStyle name="Normal 71 2" xfId="425"/>
    <cellStyle name="Normal 71 3" xfId="547"/>
    <cellStyle name="Normal 72" xfId="7"/>
    <cellStyle name="Normal 72 2" xfId="238"/>
    <cellStyle name="Normal 72 3" xfId="475"/>
    <cellStyle name="Normal 73" xfId="196"/>
    <cellStyle name="Normal 73 2" xfId="427"/>
    <cellStyle name="Normal 73 3" xfId="549"/>
    <cellStyle name="Normal 74" xfId="198"/>
    <cellStyle name="Normal 74 2" xfId="429"/>
    <cellStyle name="Normal 74 3" xfId="551"/>
    <cellStyle name="Normal 75" xfId="200"/>
    <cellStyle name="Normal 75 2" xfId="431"/>
    <cellStyle name="Normal 75 3" xfId="553"/>
    <cellStyle name="Normal 76" xfId="202"/>
    <cellStyle name="Normal 76 2" xfId="433"/>
    <cellStyle name="Normal 76 3" xfId="555"/>
    <cellStyle name="Normal 77" xfId="204"/>
    <cellStyle name="Normal 77 2" xfId="435"/>
    <cellStyle name="Normal 77 3" xfId="556"/>
    <cellStyle name="Normal 78" xfId="23"/>
    <cellStyle name="Normal 78 2" xfId="254"/>
    <cellStyle name="Normal 78 3" xfId="480"/>
    <cellStyle name="Normal 79" xfId="206"/>
    <cellStyle name="Normal 79 2" xfId="437"/>
    <cellStyle name="Normal 79 3" xfId="557"/>
    <cellStyle name="Normal 8" xfId="208"/>
    <cellStyle name="Normal 8 2" xfId="439"/>
    <cellStyle name="Normal 8 2 2" xfId="559"/>
    <cellStyle name="Normal 8 3" xfId="558"/>
    <cellStyle name="Normal 80" xfId="201"/>
    <cellStyle name="Normal 80 2" xfId="432"/>
    <cellStyle name="Normal 80 3" xfId="554"/>
    <cellStyle name="Normal 81" xfId="203"/>
    <cellStyle name="Normal 81 2" xfId="434"/>
    <cellStyle name="Normal 81 2 2" xfId="695"/>
    <cellStyle name="Normal 81 3" xfId="562"/>
    <cellStyle name="Normal 82" xfId="205"/>
    <cellStyle name="Normal 82 2" xfId="436"/>
    <cellStyle name="Normal 82 2 2" xfId="696"/>
    <cellStyle name="Normal 82 3" xfId="563"/>
    <cellStyle name="Normal 83" xfId="24"/>
    <cellStyle name="Normal 83 2" xfId="255"/>
    <cellStyle name="Normal 83 2 2" xfId="654"/>
    <cellStyle name="Normal 83 3" xfId="564"/>
    <cellStyle name="Normal 84" xfId="207"/>
    <cellStyle name="Normal 84 2" xfId="438"/>
    <cellStyle name="Normal 84 2 2" xfId="697"/>
    <cellStyle name="Normal 84 3" xfId="565"/>
    <cellStyle name="Normal 85" xfId="209"/>
    <cellStyle name="Normal 85 2" xfId="440"/>
    <cellStyle name="Normal 85 2 2" xfId="699"/>
    <cellStyle name="Normal 85 3" xfId="566"/>
    <cellStyle name="Normal 86" xfId="211"/>
    <cellStyle name="Normal 86 2" xfId="442"/>
    <cellStyle name="Normal 86 2 2" xfId="701"/>
    <cellStyle name="Normal 86 3" xfId="567"/>
    <cellStyle name="Normal 87" xfId="213"/>
    <cellStyle name="Normal 87 2" xfId="444"/>
    <cellStyle name="Normal 87 2 2" xfId="703"/>
    <cellStyle name="Normal 87 3" xfId="568"/>
    <cellStyle name="Normal 88" xfId="215"/>
    <cellStyle name="Normal 88 2" xfId="446"/>
    <cellStyle name="Normal 88 2 2" xfId="705"/>
    <cellStyle name="Normal 88 3" xfId="569"/>
    <cellStyle name="Normal 89" xfId="217"/>
    <cellStyle name="Normal 89 2" xfId="448"/>
    <cellStyle name="Normal 89 2 2" xfId="707"/>
    <cellStyle name="Normal 89 3" xfId="570"/>
    <cellStyle name="Normal 9" xfId="219"/>
    <cellStyle name="Normal 9 2" xfId="450"/>
    <cellStyle name="Normal 9 2 2" xfId="561"/>
    <cellStyle name="Normal 9 3" xfId="560"/>
    <cellStyle name="Normal 90" xfId="210"/>
    <cellStyle name="Normal 90 2" xfId="441"/>
    <cellStyle name="Normal 90 2 2" xfId="698"/>
    <cellStyle name="Normal 90 3" xfId="571"/>
    <cellStyle name="Normal 91" xfId="212"/>
    <cellStyle name="Normal 91 2" xfId="443"/>
    <cellStyle name="Normal 91 2 2" xfId="700"/>
    <cellStyle name="Normal 91 3" xfId="572"/>
    <cellStyle name="Normal 92" xfId="214"/>
    <cellStyle name="Normal 92 2" xfId="445"/>
    <cellStyle name="Normal 92 2 2" xfId="702"/>
    <cellStyle name="Normal 92 3" xfId="573"/>
    <cellStyle name="Normal 93" xfId="216"/>
    <cellStyle name="Normal 93 2" xfId="447"/>
    <cellStyle name="Normal 93 2 2" xfId="704"/>
    <cellStyle name="Normal 93 3" xfId="574"/>
    <cellStyle name="Normal 94" xfId="218"/>
    <cellStyle name="Normal 94 2" xfId="449"/>
    <cellStyle name="Normal 94 2 2" xfId="706"/>
    <cellStyle name="Normal 94 3" xfId="575"/>
    <cellStyle name="Normal 95" xfId="220"/>
    <cellStyle name="Normal 95 2" xfId="451"/>
    <cellStyle name="Normal 95 2 2" xfId="708"/>
    <cellStyle name="Normal 95 3" xfId="576"/>
    <cellStyle name="Normal 96" xfId="221"/>
    <cellStyle name="Normal 96 2" xfId="452"/>
    <cellStyle name="Normal 96 2 2" xfId="709"/>
    <cellStyle name="Normal 96 3" xfId="577"/>
    <cellStyle name="Normal 97" xfId="222"/>
    <cellStyle name="Normal 97 2" xfId="453"/>
    <cellStyle name="Normal 97 2 2" xfId="710"/>
    <cellStyle name="Normal 97 3" xfId="578"/>
    <cellStyle name="Normal 98" xfId="223"/>
    <cellStyle name="Normal 98 2" xfId="454"/>
    <cellStyle name="Normal 98 2 2" xfId="711"/>
    <cellStyle name="Normal 98 3" xfId="579"/>
    <cellStyle name="Normal 99" xfId="224"/>
    <cellStyle name="Normal 99 2" xfId="455"/>
    <cellStyle name="Normal 99 2 2" xfId="712"/>
    <cellStyle name="Normal 99 3" xfId="580"/>
  </cellStyles>
  <dxfs count="6">
    <dxf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gray125">
          <bgColor rgb="FFFF0000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ysClr val="windowText" lastClr="000000"/>
                </a:solidFill>
              </a:rPr>
              <a:t>Gold Closing Stock Report </a:t>
            </a:r>
          </a:p>
        </c:rich>
      </c:tx>
      <c:layout>
        <c:manualLayout>
          <c:xMode val="edge"/>
          <c:yMode val="edge"/>
          <c:x val="0.18433294590774907"/>
          <c:y val="1.125892596758738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5317058313753453E-2"/>
          <c:y val="9.9812333584884172E-2"/>
          <c:w val="0.97929573515644319"/>
          <c:h val="0.87658460413967243"/>
        </c:manualLayout>
      </c:layout>
      <c:pieChart>
        <c:varyColors val="1"/>
        <c:ser>
          <c:idx val="0"/>
          <c:order val="0"/>
          <c:spPr>
            <a:ln w="19050">
              <a:solidFill>
                <a:schemeClr val="tx1"/>
              </a:solidFill>
            </a:ln>
          </c:spPr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CD-466C-8678-6F3722B28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CD-466C-8678-6F3722B28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7CD-466C-8678-6F3722B286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7CD-466C-8678-6F3722B286E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7CD-466C-8678-6F3722B286E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7CD-466C-8678-6F3722B286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7CD-466C-8678-6F3722B286E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7CD-466C-8678-6F3722B286E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7CD-466C-8678-6F3722B286E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7CD-466C-8678-6F3722B286E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07CD-466C-8678-6F3722B286E1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07CD-466C-8678-6F3722B286E1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7CD-466C-8678-6F3722B286E1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7CD-466C-8678-6F3722B286E1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07CD-466C-8678-6F3722B286E1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07CD-466C-8678-6F3722B286E1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07CD-466C-8678-6F3722B286E1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07CD-466C-8678-6F3722B286E1}"/>
              </c:ext>
            </c:extLst>
          </c:dPt>
          <c:dLbls>
            <c:dLbl>
              <c:idx val="8"/>
              <c:layout>
                <c:manualLayout>
                  <c:x val="2.0490473340326804E-2"/>
                  <c:y val="1.47805574936044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07CD-466C-8678-6F3722B286E1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6.882898673432212E-3"/>
                  <c:y val="1.61844959253511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9"/>
              <c:layout>
                <c:manualLayout>
                  <c:x val="-3.8887359450114678E-2"/>
                  <c:y val="1.9668237672822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Report!$B$7:$B$32</c:f>
              <c:strCache>
                <c:ptCount val="26"/>
                <c:pt idx="0">
                  <c:v>BMT</c:v>
                </c:pt>
                <c:pt idx="1">
                  <c:v>PN</c:v>
                </c:pt>
                <c:pt idx="2">
                  <c:v>CH</c:v>
                </c:pt>
                <c:pt idx="3">
                  <c:v>CN</c:v>
                </c:pt>
                <c:pt idx="4">
                  <c:v>AJ</c:v>
                </c:pt>
                <c:pt idx="5">
                  <c:v>KD</c:v>
                </c:pt>
                <c:pt idx="6">
                  <c:v>ST</c:v>
                </c:pt>
                <c:pt idx="7">
                  <c:v>HD</c:v>
                </c:pt>
                <c:pt idx="8">
                  <c:v>E-Com</c:v>
                </c:pt>
                <c:pt idx="9">
                  <c:v>MIDC</c:v>
                </c:pt>
                <c:pt idx="10">
                  <c:v>SG</c:v>
                </c:pt>
                <c:pt idx="11">
                  <c:v>BH</c:v>
                </c:pt>
                <c:pt idx="12">
                  <c:v>SR</c:v>
                </c:pt>
                <c:pt idx="13">
                  <c:v>KT</c:v>
                </c:pt>
                <c:pt idx="14">
                  <c:v>KL</c:v>
                </c:pt>
                <c:pt idx="15">
                  <c:v>SN</c:v>
                </c:pt>
                <c:pt idx="16">
                  <c:v>AN</c:v>
                </c:pt>
                <c:pt idx="17">
                  <c:v>AR</c:v>
                </c:pt>
                <c:pt idx="18">
                  <c:v>NK</c:v>
                </c:pt>
                <c:pt idx="19">
                  <c:v>EGold</c:v>
                </c:pt>
                <c:pt idx="20">
                  <c:v>KPT</c:v>
                </c:pt>
                <c:pt idx="21">
                  <c:v>CSPL</c:v>
                </c:pt>
                <c:pt idx="22">
                  <c:v>COPN</c:v>
                </c:pt>
                <c:pt idx="23">
                  <c:v>COBMT</c:v>
                </c:pt>
                <c:pt idx="24">
                  <c:v>IN Tra</c:v>
                </c:pt>
                <c:pt idx="25">
                  <c:v>CSPL-GM</c:v>
                </c:pt>
              </c:strCache>
            </c:strRef>
          </c:cat>
          <c:val>
            <c:numRef>
              <c:f>Report!$D$7:$D$32</c:f>
              <c:numCache>
                <c:formatCode>#0</c:formatCode>
                <c:ptCount val="26"/>
                <c:pt idx="0">
                  <c:v>103739.19</c:v>
                </c:pt>
                <c:pt idx="1">
                  <c:v>54678.233</c:v>
                </c:pt>
                <c:pt idx="2">
                  <c:v>59479.385000000002</c:v>
                </c:pt>
                <c:pt idx="3">
                  <c:v>55300.362000000001</c:v>
                </c:pt>
                <c:pt idx="4">
                  <c:v>49162.276999999995</c:v>
                </c:pt>
                <c:pt idx="5">
                  <c:v>55202.951000000001</c:v>
                </c:pt>
                <c:pt idx="6">
                  <c:v>51767.280000000006</c:v>
                </c:pt>
                <c:pt idx="7">
                  <c:v>74453.03</c:v>
                </c:pt>
                <c:pt idx="8">
                  <c:v>2978.2330000000002</c:v>
                </c:pt>
                <c:pt idx="9">
                  <c:v>80003.305000000008</c:v>
                </c:pt>
                <c:pt idx="10">
                  <c:v>51178.964</c:v>
                </c:pt>
                <c:pt idx="11">
                  <c:v>40200.659</c:v>
                </c:pt>
                <c:pt idx="12">
                  <c:v>46455.786999999997</c:v>
                </c:pt>
                <c:pt idx="13">
                  <c:v>35565.737000000001</c:v>
                </c:pt>
                <c:pt idx="14">
                  <c:v>55054.859999999993</c:v>
                </c:pt>
                <c:pt idx="15">
                  <c:v>35091.343000000001</c:v>
                </c:pt>
                <c:pt idx="16">
                  <c:v>27931.174999999999</c:v>
                </c:pt>
                <c:pt idx="17">
                  <c:v>49557.393000000004</c:v>
                </c:pt>
                <c:pt idx="18">
                  <c:v>52549.326999999997</c:v>
                </c:pt>
                <c:pt idx="19">
                  <c:v>188.262</c:v>
                </c:pt>
                <c:pt idx="20">
                  <c:v>1468.557</c:v>
                </c:pt>
                <c:pt idx="21">
                  <c:v>127382.14199999999</c:v>
                </c:pt>
                <c:pt idx="22">
                  <c:v>89682.902000000002</c:v>
                </c:pt>
                <c:pt idx="23">
                  <c:v>187783.24599999998</c:v>
                </c:pt>
                <c:pt idx="24">
                  <c:v>40888.006000000001</c:v>
                </c:pt>
                <c:pt idx="25">
                  <c:v>96034.370999999999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07CD-466C-8678-6F3722B286E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600" b="1" i="0" u="none" strike="noStrike" kern="1200" spc="1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ysClr val="windowText" lastClr="000000"/>
                </a:solidFill>
                <a:effectLst/>
              </a:rPr>
              <a:t>Gold Closing</a:t>
            </a:r>
            <a:r>
              <a:rPr lang="en-US" sz="1600" baseline="0">
                <a:solidFill>
                  <a:sysClr val="windowText" lastClr="000000"/>
                </a:solidFill>
                <a:effectLst/>
              </a:rPr>
              <a:t> Per Day Interest 14% Amount Wise Chart </a:t>
            </a:r>
            <a:endParaRPr lang="en-US" sz="16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131545386311613"/>
          <c:y val="2.42424308531699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540536298942013"/>
          <c:y val="0.13752896444209697"/>
          <c:w val="0.85168406526503759"/>
          <c:h val="0.84570272570694804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0"/>
                  <c:y val="-6.927223683660475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03898810995216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03898810995216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3745704467353952E-2"/>
                  <c:y val="1.038797224758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2474226804123713E-3"/>
                  <c:y val="-2.77050770307655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745704467353952E-2"/>
                  <c:y val="8.88878450813446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7.866439375490435E-3"/>
                  <c:y val="-3.11696432985648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8AB-4A00-9E38-B1C4C9958C87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6426674806305303E-17"/>
                  <c:y val="-1.06666666666666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C8AB-4A00-9E38-B1C4C9958C8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Report!$H$7:$H$32</c:f>
              <c:strCache>
                <c:ptCount val="26"/>
                <c:pt idx="0">
                  <c:v>BMT</c:v>
                </c:pt>
                <c:pt idx="1">
                  <c:v>PN</c:v>
                </c:pt>
                <c:pt idx="2">
                  <c:v>CH</c:v>
                </c:pt>
                <c:pt idx="3">
                  <c:v>CN</c:v>
                </c:pt>
                <c:pt idx="4">
                  <c:v>AJ</c:v>
                </c:pt>
                <c:pt idx="5">
                  <c:v>KD</c:v>
                </c:pt>
                <c:pt idx="6">
                  <c:v>ST</c:v>
                </c:pt>
                <c:pt idx="7">
                  <c:v>HD</c:v>
                </c:pt>
                <c:pt idx="8">
                  <c:v>E-Com</c:v>
                </c:pt>
                <c:pt idx="9">
                  <c:v>MIDC</c:v>
                </c:pt>
                <c:pt idx="10">
                  <c:v>SG</c:v>
                </c:pt>
                <c:pt idx="11">
                  <c:v>BH</c:v>
                </c:pt>
                <c:pt idx="12">
                  <c:v>SR</c:v>
                </c:pt>
                <c:pt idx="13">
                  <c:v>KT</c:v>
                </c:pt>
                <c:pt idx="14">
                  <c:v>KL</c:v>
                </c:pt>
                <c:pt idx="15">
                  <c:v>SN</c:v>
                </c:pt>
                <c:pt idx="16">
                  <c:v>AN</c:v>
                </c:pt>
                <c:pt idx="17">
                  <c:v>AR</c:v>
                </c:pt>
                <c:pt idx="18">
                  <c:v>NK</c:v>
                </c:pt>
                <c:pt idx="19">
                  <c:v>EGold</c:v>
                </c:pt>
                <c:pt idx="20">
                  <c:v>KPT</c:v>
                </c:pt>
                <c:pt idx="21">
                  <c:v>CSPL</c:v>
                </c:pt>
                <c:pt idx="22">
                  <c:v>COPN</c:v>
                </c:pt>
                <c:pt idx="23">
                  <c:v>COBMT</c:v>
                </c:pt>
                <c:pt idx="24">
                  <c:v>IN Tra</c:v>
                </c:pt>
                <c:pt idx="25">
                  <c:v>CSPL-GM</c:v>
                </c:pt>
              </c:strCache>
            </c:strRef>
          </c:cat>
          <c:val>
            <c:numRef>
              <c:f>Report!$J$7:$J$32</c:f>
              <c:numCache>
                <c:formatCode>#0</c:formatCode>
                <c:ptCount val="26"/>
                <c:pt idx="0">
                  <c:v>238742.24547945207</c:v>
                </c:pt>
                <c:pt idx="1">
                  <c:v>125834.83758904111</c:v>
                </c:pt>
                <c:pt idx="2">
                  <c:v>136884.06410958906</c:v>
                </c:pt>
                <c:pt idx="3">
                  <c:v>127266.58652054796</c:v>
                </c:pt>
                <c:pt idx="4">
                  <c:v>113140.58268493149</c:v>
                </c:pt>
                <c:pt idx="5">
                  <c:v>127042.40778082193</c:v>
                </c:pt>
                <c:pt idx="6">
                  <c:v>119135.6580821918</c:v>
                </c:pt>
                <c:pt idx="7">
                  <c:v>171343.95945205481</c:v>
                </c:pt>
                <c:pt idx="8">
                  <c:v>6854.0156712328771</c:v>
                </c:pt>
                <c:pt idx="9">
                  <c:v>184117.19506849319</c:v>
                </c:pt>
                <c:pt idx="10">
                  <c:v>117781.72536986302</c:v>
                </c:pt>
                <c:pt idx="11">
                  <c:v>92516.585095890419</c:v>
                </c:pt>
                <c:pt idx="12">
                  <c:v>106911.94816438358</c:v>
                </c:pt>
                <c:pt idx="13">
                  <c:v>81849.915287671232</c:v>
                </c:pt>
                <c:pt idx="14">
                  <c:v>126701.59561643835</c:v>
                </c:pt>
                <c:pt idx="15">
                  <c:v>80758.159232876715</c:v>
                </c:pt>
                <c:pt idx="16">
                  <c:v>64279.964383561652</c:v>
                </c:pt>
                <c:pt idx="17">
                  <c:v>114049.89073972603</c:v>
                </c:pt>
                <c:pt idx="18">
                  <c:v>120935.43747945207</c:v>
                </c:pt>
                <c:pt idx="19">
                  <c:v>433.26049315068497</c:v>
                </c:pt>
                <c:pt idx="20">
                  <c:v>3379.6928219178085</c:v>
                </c:pt>
                <c:pt idx="21">
                  <c:v>293153.42268493155</c:v>
                </c:pt>
                <c:pt idx="22">
                  <c:v>206393.52789041097</c:v>
                </c:pt>
                <c:pt idx="23">
                  <c:v>432158.70312328771</c:v>
                </c:pt>
                <c:pt idx="24">
                  <c:v>94098.424767123302</c:v>
                </c:pt>
                <c:pt idx="25">
                  <c:v>221010.6072328767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8AB-4A00-9E38-B1C4C9958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217159168"/>
        <c:axId val="217186688"/>
      </c:barChart>
      <c:catAx>
        <c:axId val="217159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7186688"/>
        <c:crosses val="autoZero"/>
        <c:auto val="1"/>
        <c:lblAlgn val="ctr"/>
        <c:lblOffset val="100"/>
        <c:noMultiLvlLbl val="0"/>
      </c:catAx>
      <c:valAx>
        <c:axId val="217186688"/>
        <c:scaling>
          <c:orientation val="minMax"/>
        </c:scaling>
        <c:delete val="1"/>
        <c:axPos val="b"/>
        <c:numFmt formatCode="#0" sourceLinked="1"/>
        <c:majorTickMark val="none"/>
        <c:minorTickMark val="none"/>
        <c:tickLblPos val="nextTo"/>
        <c:crossAx val="21715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>
      <a:solidFill>
        <a:schemeClr val="tx1"/>
      </a:solidFill>
    </a:ln>
    <a:effectLst/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9527</xdr:colOff>
      <xdr:row>43</xdr:row>
      <xdr:rowOff>247649</xdr:rowOff>
    </xdr:from>
    <xdr:to>
      <xdr:col>8</xdr:col>
      <xdr:colOff>428626</xdr:colOff>
      <xdr:row>71</xdr:row>
      <xdr:rowOff>123824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504825</xdr:colOff>
      <xdr:row>43</xdr:row>
      <xdr:rowOff>247649</xdr:rowOff>
    </xdr:from>
    <xdr:to>
      <xdr:col>22</xdr:col>
      <xdr:colOff>428625</xdr:colOff>
      <xdr:row>71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anch%20Wise%20Gold%20Closing%20Stock%20Report%2024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PL"/>
      <sheetName val="Sheet1"/>
      <sheetName val="CSPL GM"/>
      <sheetName val="Report"/>
      <sheetName val="BMT"/>
      <sheetName val="PN"/>
      <sheetName val="CH"/>
      <sheetName val="CN"/>
      <sheetName val="AJ"/>
      <sheetName val="KD"/>
      <sheetName val="ST"/>
      <sheetName val="HD"/>
      <sheetName val="Midc"/>
      <sheetName val="SG"/>
      <sheetName val="BH"/>
      <sheetName val="SR"/>
      <sheetName val="KT"/>
      <sheetName val="KL"/>
      <sheetName val="SN"/>
      <sheetName val="AN"/>
      <sheetName val="AR"/>
      <sheetName val="NK"/>
      <sheetName val="EGold"/>
      <sheetName val="KPT"/>
      <sheetName val="ECom"/>
      <sheetName val="KOLK"/>
      <sheetName val="HO"/>
      <sheetName val="HOIn"/>
      <sheetName val="COP"/>
      <sheetName val="COB"/>
    </sheetNames>
    <sheetDataSet>
      <sheetData sheetId="0"/>
      <sheetData sheetId="1"/>
      <sheetData sheetId="2"/>
      <sheetData sheetId="3">
        <row r="7">
          <cell r="D7">
            <v>105700.503</v>
          </cell>
          <cell r="E7">
            <v>93251.112999999998</v>
          </cell>
        </row>
        <row r="8">
          <cell r="D8">
            <v>54678.233</v>
          </cell>
          <cell r="E8">
            <v>47902.657999999996</v>
          </cell>
        </row>
        <row r="9">
          <cell r="D9">
            <v>59479.385000000002</v>
          </cell>
          <cell r="E9">
            <v>51648.969999999994</v>
          </cell>
        </row>
        <row r="10">
          <cell r="D10">
            <v>55300.362000000001</v>
          </cell>
          <cell r="E10">
            <v>49288.179000000004</v>
          </cell>
        </row>
        <row r="11">
          <cell r="D11">
            <v>48737.182999999997</v>
          </cell>
          <cell r="E11">
            <v>42924.673000000003</v>
          </cell>
        </row>
        <row r="12">
          <cell r="D12">
            <v>55883.402999999998</v>
          </cell>
          <cell r="E12">
            <v>49377.186999999998</v>
          </cell>
        </row>
        <row r="13">
          <cell r="D13">
            <v>52746.447</v>
          </cell>
          <cell r="E13">
            <v>46103.678999999996</v>
          </cell>
        </row>
        <row r="14">
          <cell r="D14">
            <v>74453.03</v>
          </cell>
          <cell r="E14">
            <v>65684.096999999994</v>
          </cell>
        </row>
        <row r="15">
          <cell r="D15">
            <v>2978.2330000000002</v>
          </cell>
          <cell r="E15">
            <v>2698.8469999999998</v>
          </cell>
        </row>
        <row r="16">
          <cell r="D16">
            <v>81043.922000000006</v>
          </cell>
          <cell r="E16">
            <v>71949.42300000001</v>
          </cell>
        </row>
        <row r="17">
          <cell r="D17">
            <v>51543.076999999997</v>
          </cell>
          <cell r="E17">
            <v>45064.308000000005</v>
          </cell>
        </row>
        <row r="18">
          <cell r="D18">
            <v>40200.659</v>
          </cell>
          <cell r="E18">
            <v>35051.130000000005</v>
          </cell>
        </row>
        <row r="19">
          <cell r="D19">
            <v>46455.787000000004</v>
          </cell>
          <cell r="E19">
            <v>40532.920999999995</v>
          </cell>
        </row>
        <row r="20">
          <cell r="D20">
            <v>35565.736999999994</v>
          </cell>
          <cell r="E20">
            <v>30853.749</v>
          </cell>
        </row>
        <row r="21">
          <cell r="D21">
            <v>55733.983999999997</v>
          </cell>
          <cell r="E21">
            <v>48671.124000000003</v>
          </cell>
        </row>
        <row r="22">
          <cell r="D22">
            <v>35179.627</v>
          </cell>
          <cell r="E22">
            <v>31013.682999999997</v>
          </cell>
        </row>
        <row r="23">
          <cell r="D23">
            <v>27843.898999999998</v>
          </cell>
          <cell r="E23">
            <v>24649.874</v>
          </cell>
        </row>
        <row r="24">
          <cell r="D24">
            <v>49802.603000000003</v>
          </cell>
          <cell r="E24">
            <v>43729.347000000002</v>
          </cell>
        </row>
        <row r="25">
          <cell r="D25">
            <v>52668.511000000006</v>
          </cell>
          <cell r="E25">
            <v>46408.233</v>
          </cell>
        </row>
        <row r="26">
          <cell r="D26">
            <v>188.262</v>
          </cell>
          <cell r="E26">
            <v>188.078</v>
          </cell>
        </row>
        <row r="27">
          <cell r="D27">
            <v>1434.5060000000001</v>
          </cell>
          <cell r="E27">
            <v>1319.749</v>
          </cell>
        </row>
        <row r="28">
          <cell r="D28">
            <v>151455.03900000002</v>
          </cell>
          <cell r="E28">
            <v>142166.25099999999</v>
          </cell>
        </row>
        <row r="29">
          <cell r="D29">
            <v>114234.17</v>
          </cell>
          <cell r="E29">
            <v>103371.194</v>
          </cell>
        </row>
        <row r="30">
          <cell r="D30">
            <v>167714.89199999999</v>
          </cell>
          <cell r="E30">
            <v>150817.72199999998</v>
          </cell>
        </row>
        <row r="31">
          <cell r="D31">
            <v>13160.986999999994</v>
          </cell>
          <cell r="E31">
            <v>12096.260999999999</v>
          </cell>
        </row>
        <row r="32">
          <cell r="D32">
            <v>80459.622000000003</v>
          </cell>
          <cell r="E32">
            <v>80459.622000000003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outlinePr summaryBelow="0"/>
  </sheetPr>
  <dimension ref="A1:AD84"/>
  <sheetViews>
    <sheetView tabSelected="1" topLeftCell="B1" zoomScaleNormal="100" workbookViewId="0">
      <selection activeCell="N7" sqref="N7"/>
    </sheetView>
  </sheetViews>
  <sheetFormatPr defaultRowHeight="15"/>
  <cols>
    <col min="1" max="1" width="9.140625" hidden="1" customWidth="1"/>
    <col min="2" max="2" width="13.28515625" style="9"/>
    <col min="3" max="3" width="6.7109375" style="9" bestFit="1" customWidth="1"/>
    <col min="4" max="4" width="10" style="9" bestFit="1" customWidth="1"/>
    <col min="5" max="5" width="6.7109375" style="9" bestFit="1" customWidth="1"/>
    <col min="6" max="6" width="9.5703125" style="9" bestFit="1" customWidth="1"/>
    <col min="7" max="7" width="6.7109375" style="9" bestFit="1" customWidth="1"/>
    <col min="8" max="8" width="9.5703125" style="9" bestFit="1" customWidth="1"/>
    <col min="9" max="9" width="6.7109375" style="9" bestFit="1" customWidth="1"/>
    <col min="10" max="10" width="10" style="9" bestFit="1" customWidth="1"/>
    <col min="11" max="11" width="13.28515625" style="49"/>
    <col min="12" max="13" width="13.28515625" style="50"/>
    <col min="14" max="14" width="13.28515625" style="49"/>
    <col min="15" max="15" width="25.7109375" style="67" bestFit="1" customWidth="1"/>
    <col min="16" max="30" width="9.140625" style="49"/>
  </cols>
  <sheetData>
    <row r="1" spans="1:15" ht="15.75">
      <c r="B1" s="207" t="s">
        <v>82</v>
      </c>
      <c r="C1" s="208"/>
      <c r="D1" s="208"/>
      <c r="E1" s="208"/>
      <c r="F1" s="208"/>
      <c r="G1" s="208"/>
      <c r="H1" s="208"/>
      <c r="I1" s="208"/>
      <c r="J1" s="208"/>
    </row>
    <row r="2" spans="1:15">
      <c r="B2" s="209" t="s">
        <v>83</v>
      </c>
      <c r="C2" s="210"/>
      <c r="D2" s="210"/>
      <c r="E2" s="210"/>
      <c r="F2" s="210"/>
      <c r="G2" s="210"/>
      <c r="H2" s="210"/>
      <c r="I2" s="210"/>
      <c r="J2" s="210"/>
    </row>
    <row r="3" spans="1:15">
      <c r="B3" s="211" t="s">
        <v>84</v>
      </c>
      <c r="C3" s="212"/>
      <c r="D3" s="212"/>
      <c r="E3" s="212"/>
      <c r="F3" s="212"/>
      <c r="G3" s="212"/>
      <c r="H3" s="212"/>
      <c r="I3" s="212"/>
      <c r="J3" s="212"/>
    </row>
    <row r="4" spans="1:15" ht="15.75" thickBot="1">
      <c r="B4" s="213" t="s">
        <v>85</v>
      </c>
      <c r="C4" s="214"/>
      <c r="D4" s="214"/>
      <c r="E4" s="141"/>
      <c r="F4" s="141"/>
      <c r="G4" s="141"/>
      <c r="H4" s="141"/>
      <c r="I4" s="141"/>
      <c r="J4" s="141"/>
    </row>
    <row r="5" spans="1:15" ht="15.75" thickBot="1">
      <c r="B5" s="215" t="s">
        <v>1</v>
      </c>
      <c r="C5" s="209" t="s">
        <v>86</v>
      </c>
      <c r="D5" s="210"/>
      <c r="E5" s="209" t="s">
        <v>87</v>
      </c>
      <c r="F5" s="210"/>
      <c r="G5" s="209" t="s">
        <v>88</v>
      </c>
      <c r="H5" s="210"/>
      <c r="I5" s="209" t="s">
        <v>89</v>
      </c>
      <c r="J5" s="210"/>
      <c r="L5" s="225" t="s">
        <v>0</v>
      </c>
      <c r="M5" s="226"/>
      <c r="O5" s="217" t="s">
        <v>1</v>
      </c>
    </row>
    <row r="6" spans="1:15">
      <c r="A6" t="s">
        <v>2</v>
      </c>
      <c r="B6" s="216"/>
      <c r="C6" s="142" t="s">
        <v>90</v>
      </c>
      <c r="D6" s="142" t="s">
        <v>3</v>
      </c>
      <c r="E6" s="142" t="s">
        <v>90</v>
      </c>
      <c r="F6" s="142" t="s">
        <v>3</v>
      </c>
      <c r="G6" s="142" t="s">
        <v>90</v>
      </c>
      <c r="H6" s="142" t="s">
        <v>3</v>
      </c>
      <c r="I6" s="142" t="s">
        <v>90</v>
      </c>
      <c r="J6" s="142" t="s">
        <v>3</v>
      </c>
      <c r="L6" s="52" t="s">
        <v>3</v>
      </c>
      <c r="M6" s="53" t="s">
        <v>4</v>
      </c>
      <c r="O6" s="218"/>
    </row>
    <row r="7" spans="1:15">
      <c r="A7" s="51" t="str">
        <f>VLOOKUP(B7,Sheet1!$A$1:$B$46,2,FALSE)</f>
        <v>AR</v>
      </c>
      <c r="B7" s="205" t="s">
        <v>71</v>
      </c>
      <c r="C7" s="143">
        <v>7285</v>
      </c>
      <c r="D7" s="144">
        <v>49802.603000000003</v>
      </c>
      <c r="E7" s="143">
        <v>18</v>
      </c>
      <c r="F7" s="145">
        <v>170.69</v>
      </c>
      <c r="G7" s="143">
        <v>234</v>
      </c>
      <c r="H7" s="145">
        <v>415.9</v>
      </c>
      <c r="I7" s="143">
        <v>7069</v>
      </c>
      <c r="J7" s="145">
        <v>49557.393000000004</v>
      </c>
      <c r="L7" s="54">
        <f>LARGE(AR!I:I,1)</f>
        <v>49637.213000000003</v>
      </c>
      <c r="M7" s="55">
        <f t="shared" ref="M7:M8" si="0">J7-L7</f>
        <v>-79.819999999999709</v>
      </c>
      <c r="O7" s="217" t="s">
        <v>71</v>
      </c>
    </row>
    <row r="8" spans="1:15">
      <c r="A8" s="51" t="str">
        <f>CONCATENATE(A7,"-F")</f>
        <v>AR-F</v>
      </c>
      <c r="B8" s="206"/>
      <c r="C8" s="143">
        <v>5783</v>
      </c>
      <c r="D8" s="144">
        <v>43729.347000000002</v>
      </c>
      <c r="E8" s="143">
        <v>3</v>
      </c>
      <c r="F8" s="145">
        <v>158.24600000000001</v>
      </c>
      <c r="G8" s="143">
        <v>58</v>
      </c>
      <c r="H8" s="145">
        <v>383.42399999999998</v>
      </c>
      <c r="I8" s="143">
        <v>5728</v>
      </c>
      <c r="J8" s="145">
        <v>43504.169000000002</v>
      </c>
      <c r="L8" s="54">
        <f>LARGE(AR!I:I,2)</f>
        <v>43577.603000000003</v>
      </c>
      <c r="M8" s="55">
        <f t="shared" si="0"/>
        <v>-73.434000000001106</v>
      </c>
      <c r="O8" s="218"/>
    </row>
    <row r="9" spans="1:15">
      <c r="A9" s="51" t="str">
        <f>VLOOKUP(B9,Sheet1!$A$1:$B$46,2,FALSE)</f>
        <v>AJ</v>
      </c>
      <c r="B9" s="205" t="s">
        <v>5</v>
      </c>
      <c r="C9" s="143">
        <v>9293</v>
      </c>
      <c r="D9" s="144">
        <v>48737.182999999997</v>
      </c>
      <c r="E9" s="143">
        <v>431</v>
      </c>
      <c r="F9" s="145">
        <v>1226.5940000000001</v>
      </c>
      <c r="G9" s="143">
        <v>267</v>
      </c>
      <c r="H9" s="145">
        <v>801.5</v>
      </c>
      <c r="I9" s="143">
        <v>9457</v>
      </c>
      <c r="J9" s="145">
        <v>49162.276999999995</v>
      </c>
      <c r="L9" s="54">
        <f>LARGE(AJ!I:I,1)</f>
        <v>49213.427000000003</v>
      </c>
      <c r="M9" s="55">
        <f t="shared" ref="M9:M58" si="1">J9-L9</f>
        <v>-51.150000000008731</v>
      </c>
      <c r="O9" s="217" t="s">
        <v>5</v>
      </c>
    </row>
    <row r="10" spans="1:15">
      <c r="A10" s="51" t="str">
        <f>CONCATENATE(A9,"-F")</f>
        <v>AJ-F</v>
      </c>
      <c r="B10" s="206"/>
      <c r="C10" s="143">
        <v>6417</v>
      </c>
      <c r="D10" s="144">
        <v>42924.673000000003</v>
      </c>
      <c r="E10" s="143">
        <v>185</v>
      </c>
      <c r="F10" s="145">
        <v>1142.6369999999999</v>
      </c>
      <c r="G10" s="143">
        <v>81</v>
      </c>
      <c r="H10" s="145">
        <v>726.24800000000005</v>
      </c>
      <c r="I10" s="143">
        <v>6521</v>
      </c>
      <c r="J10" s="145">
        <v>43341.062000000005</v>
      </c>
      <c r="L10" s="54">
        <f>LARGE(AJ!I:I,2)</f>
        <v>43381.497000000003</v>
      </c>
      <c r="M10" s="55">
        <f t="shared" si="1"/>
        <v>-40.434999999997672</v>
      </c>
      <c r="O10" s="218"/>
    </row>
    <row r="11" spans="1:15">
      <c r="A11" s="51" t="str">
        <f>VLOOKUP(B11,Sheet1!$A$1:$B$46,2,FALSE)</f>
        <v>AN</v>
      </c>
      <c r="B11" s="205" t="s">
        <v>65</v>
      </c>
      <c r="C11" s="143">
        <v>5524</v>
      </c>
      <c r="D11" s="144">
        <v>27843.899000000001</v>
      </c>
      <c r="E11" s="143">
        <v>25</v>
      </c>
      <c r="F11" s="145">
        <v>318.48</v>
      </c>
      <c r="G11" s="143">
        <v>38</v>
      </c>
      <c r="H11" s="145">
        <v>231.20400000000001</v>
      </c>
      <c r="I11" s="143">
        <v>5511</v>
      </c>
      <c r="J11" s="145">
        <v>27931.174999999999</v>
      </c>
      <c r="L11" s="54">
        <f>LARGE(AN!I:I,1)</f>
        <v>27934.174999999999</v>
      </c>
      <c r="M11" s="55">
        <f t="shared" si="1"/>
        <v>-3</v>
      </c>
      <c r="O11" s="227" t="s">
        <v>65</v>
      </c>
    </row>
    <row r="12" spans="1:15">
      <c r="A12" s="51" t="str">
        <f>CONCATENATE(A11,"-F")</f>
        <v>AN-F</v>
      </c>
      <c r="B12" s="206"/>
      <c r="C12" s="143">
        <v>3740</v>
      </c>
      <c r="D12" s="144">
        <v>24649.874</v>
      </c>
      <c r="E12" s="143">
        <v>23</v>
      </c>
      <c r="F12" s="145">
        <v>309.57400000000001</v>
      </c>
      <c r="G12" s="143">
        <v>16</v>
      </c>
      <c r="H12" s="145">
        <v>211.07499999999999</v>
      </c>
      <c r="I12" s="143">
        <v>3747</v>
      </c>
      <c r="J12" s="145">
        <v>24748.373</v>
      </c>
      <c r="L12" s="54">
        <f>LARGE(AN!I:I,2)</f>
        <v>24751.358</v>
      </c>
      <c r="M12" s="55">
        <f t="shared" si="1"/>
        <v>-2.9850000000005821</v>
      </c>
      <c r="O12" s="228"/>
    </row>
    <row r="13" spans="1:15">
      <c r="A13" s="51" t="str">
        <f>VLOOKUP(B13,Sheet1!$A$1:$B$46,2,FALSE)</f>
        <v>MIDC</v>
      </c>
      <c r="B13" s="205" t="s">
        <v>8</v>
      </c>
      <c r="C13" s="143">
        <v>15266</v>
      </c>
      <c r="D13" s="144">
        <v>81043.922000000006</v>
      </c>
      <c r="E13" s="143">
        <v>414</v>
      </c>
      <c r="F13" s="145">
        <v>1248.5319999999999</v>
      </c>
      <c r="G13" s="143">
        <v>459</v>
      </c>
      <c r="H13" s="145">
        <v>2289.1489999999999</v>
      </c>
      <c r="I13" s="143">
        <v>15221</v>
      </c>
      <c r="J13" s="145">
        <v>80003.305000000008</v>
      </c>
      <c r="L13" s="54">
        <f>LARGE(Midc!I:I,1)</f>
        <v>80051.464999999997</v>
      </c>
      <c r="M13" s="55">
        <f t="shared" si="1"/>
        <v>-48.159999999988941</v>
      </c>
      <c r="O13" s="217" t="s">
        <v>8</v>
      </c>
    </row>
    <row r="14" spans="1:15">
      <c r="A14" s="51" t="str">
        <f>CONCATENATE(A13,"-F")</f>
        <v>MIDC-F</v>
      </c>
      <c r="B14" s="206"/>
      <c r="C14" s="143">
        <v>10407</v>
      </c>
      <c r="D14" s="144">
        <v>71949.422999999995</v>
      </c>
      <c r="E14" s="143">
        <v>117</v>
      </c>
      <c r="F14" s="145">
        <v>1146.6600000000001</v>
      </c>
      <c r="G14" s="143">
        <v>169</v>
      </c>
      <c r="H14" s="145">
        <v>2100.5749999999998</v>
      </c>
      <c r="I14" s="143">
        <v>10355</v>
      </c>
      <c r="J14" s="145">
        <v>70995.508000000002</v>
      </c>
      <c r="L14" s="54">
        <f>LARGE(Midc!I:I,2)</f>
        <v>71040.661999999997</v>
      </c>
      <c r="M14" s="55">
        <f t="shared" si="1"/>
        <v>-45.153999999994994</v>
      </c>
      <c r="O14" s="218"/>
    </row>
    <row r="15" spans="1:15">
      <c r="A15" s="51" t="str">
        <f>VLOOKUP(B15,Sheet1!$A$1:$B$46,2,FALSE)</f>
        <v>BH</v>
      </c>
      <c r="B15" s="205" t="s">
        <v>6</v>
      </c>
      <c r="C15" s="143">
        <v>6228</v>
      </c>
      <c r="D15" s="144">
        <v>40200.659</v>
      </c>
      <c r="E15" s="143">
        <v>0</v>
      </c>
      <c r="F15" s="145">
        <v>0</v>
      </c>
      <c r="G15" s="143">
        <v>0</v>
      </c>
      <c r="H15" s="145">
        <v>0</v>
      </c>
      <c r="I15" s="143">
        <v>6228</v>
      </c>
      <c r="J15" s="145">
        <v>40200.659</v>
      </c>
      <c r="L15" s="54">
        <f>LARGE(BH!I:I,1)</f>
        <v>40200.659</v>
      </c>
      <c r="M15" s="55">
        <f t="shared" si="1"/>
        <v>0</v>
      </c>
      <c r="O15" s="217" t="s">
        <v>6</v>
      </c>
    </row>
    <row r="16" spans="1:15">
      <c r="A16" s="51" t="str">
        <f>CONCATENATE(A15,"-F")</f>
        <v>BH-F</v>
      </c>
      <c r="B16" s="206"/>
      <c r="C16" s="143">
        <v>4790</v>
      </c>
      <c r="D16" s="144">
        <v>35051.129999999997</v>
      </c>
      <c r="E16" s="143">
        <v>0</v>
      </c>
      <c r="F16" s="145">
        <v>0</v>
      </c>
      <c r="G16" s="143">
        <v>0</v>
      </c>
      <c r="H16" s="145">
        <v>0</v>
      </c>
      <c r="I16" s="143">
        <v>4790</v>
      </c>
      <c r="J16" s="145">
        <v>35051.129999999997</v>
      </c>
      <c r="L16" s="54">
        <f>LARGE(BH!I:I,2)</f>
        <v>35051.129999999997</v>
      </c>
      <c r="M16" s="55">
        <f t="shared" si="1"/>
        <v>0</v>
      </c>
      <c r="O16" s="218"/>
    </row>
    <row r="17" spans="1:15">
      <c r="A17" s="51" t="str">
        <f>VLOOKUP(B17,Sheet1!$A$1:$B$46,2,FALSE)</f>
        <v>BMT</v>
      </c>
      <c r="B17" s="205" t="s">
        <v>7</v>
      </c>
      <c r="C17" s="143">
        <v>25069</v>
      </c>
      <c r="D17" s="144">
        <v>105700.503</v>
      </c>
      <c r="E17" s="143">
        <v>762</v>
      </c>
      <c r="F17" s="145">
        <v>2709.259</v>
      </c>
      <c r="G17" s="143">
        <v>1389</v>
      </c>
      <c r="H17" s="145">
        <v>4670.5720000000001</v>
      </c>
      <c r="I17" s="143">
        <v>24442</v>
      </c>
      <c r="J17" s="145">
        <v>103739.19</v>
      </c>
      <c r="L17" s="54">
        <f>LARGE(BMT!I:I,1)</f>
        <v>103912.68</v>
      </c>
      <c r="M17" s="55">
        <f t="shared" si="1"/>
        <v>-173.48999999999069</v>
      </c>
      <c r="O17" s="217" t="s">
        <v>7</v>
      </c>
    </row>
    <row r="18" spans="1:15">
      <c r="A18" s="51" t="str">
        <f>CONCATENATE(A17,"-F")</f>
        <v>BMT-F</v>
      </c>
      <c r="B18" s="206"/>
      <c r="C18" s="143">
        <v>15889</v>
      </c>
      <c r="D18" s="144">
        <v>93251.112999999998</v>
      </c>
      <c r="E18" s="143">
        <v>325</v>
      </c>
      <c r="F18" s="145">
        <v>2511.2930000000001</v>
      </c>
      <c r="G18" s="143">
        <v>455</v>
      </c>
      <c r="H18" s="145">
        <v>4308.9269999999997</v>
      </c>
      <c r="I18" s="143">
        <v>15759</v>
      </c>
      <c r="J18" s="145">
        <v>91453.479000000007</v>
      </c>
      <c r="L18" s="54">
        <f>LARGE(BMT!I:I,2)</f>
        <v>91613.569999999992</v>
      </c>
      <c r="M18" s="55">
        <f t="shared" si="1"/>
        <v>-160.0909999999858</v>
      </c>
      <c r="O18" s="218"/>
    </row>
    <row r="19" spans="1:15">
      <c r="A19" s="51" t="str">
        <f>VLOOKUP(B19,Sheet1!$A$1:$B$46,2,FALSE)</f>
        <v>CN</v>
      </c>
      <c r="B19" s="205" t="s">
        <v>9</v>
      </c>
      <c r="C19" s="143">
        <v>9272</v>
      </c>
      <c r="D19" s="144">
        <v>55300.362000000001</v>
      </c>
      <c r="E19" s="143">
        <v>0</v>
      </c>
      <c r="F19" s="145">
        <v>0</v>
      </c>
      <c r="G19" s="143">
        <v>0</v>
      </c>
      <c r="H19" s="145">
        <v>0</v>
      </c>
      <c r="I19" s="143">
        <v>9272</v>
      </c>
      <c r="J19" s="145">
        <v>55300.362000000001</v>
      </c>
      <c r="L19" s="54">
        <f>LARGE(CN!I:I,1)</f>
        <v>55300.362000000001</v>
      </c>
      <c r="M19" s="55">
        <f t="shared" si="1"/>
        <v>0</v>
      </c>
      <c r="O19" s="217" t="s">
        <v>9</v>
      </c>
    </row>
    <row r="20" spans="1:15">
      <c r="A20" s="51" t="str">
        <f>CONCATENATE(A19,"-F")</f>
        <v>CN-F</v>
      </c>
      <c r="B20" s="206"/>
      <c r="C20" s="143">
        <v>6550</v>
      </c>
      <c r="D20" s="144">
        <v>49288.178999999996</v>
      </c>
      <c r="E20" s="143">
        <v>0</v>
      </c>
      <c r="F20" s="145">
        <v>0</v>
      </c>
      <c r="G20" s="143">
        <v>0</v>
      </c>
      <c r="H20" s="145">
        <v>0</v>
      </c>
      <c r="I20" s="143">
        <v>6550</v>
      </c>
      <c r="J20" s="145">
        <v>49288.178999999996</v>
      </c>
      <c r="L20" s="54">
        <f>LARGE(CN!I:I,2)</f>
        <v>49288.178999999996</v>
      </c>
      <c r="M20" s="55">
        <f t="shared" si="1"/>
        <v>0</v>
      </c>
      <c r="O20" s="218"/>
    </row>
    <row r="21" spans="1:15">
      <c r="A21" s="51" t="str">
        <f>VLOOKUP(B21,Sheet1!$A$1:$B$46,2,FALSE)</f>
        <v>CH</v>
      </c>
      <c r="B21" s="205" t="s">
        <v>10</v>
      </c>
      <c r="C21" s="143">
        <v>8223</v>
      </c>
      <c r="D21" s="144">
        <v>59479.385000000002</v>
      </c>
      <c r="E21" s="143">
        <v>0</v>
      </c>
      <c r="F21" s="145">
        <v>0</v>
      </c>
      <c r="G21" s="143">
        <v>0</v>
      </c>
      <c r="H21" s="145">
        <v>0</v>
      </c>
      <c r="I21" s="143">
        <v>8223</v>
      </c>
      <c r="J21" s="145">
        <v>59479.385000000002</v>
      </c>
      <c r="L21" s="54">
        <f>LARGE(CH!I:I,1)</f>
        <v>59479.385000000002</v>
      </c>
      <c r="M21" s="55">
        <f t="shared" si="1"/>
        <v>0</v>
      </c>
      <c r="O21" s="217" t="s">
        <v>10</v>
      </c>
    </row>
    <row r="22" spans="1:15">
      <c r="A22" s="51" t="str">
        <f>CONCATENATE(A21,"-F")</f>
        <v>CH-F</v>
      </c>
      <c r="B22" s="206"/>
      <c r="C22" s="143">
        <v>6385</v>
      </c>
      <c r="D22" s="144">
        <v>51648.97</v>
      </c>
      <c r="E22" s="143">
        <v>0</v>
      </c>
      <c r="F22" s="145">
        <v>0</v>
      </c>
      <c r="G22" s="143">
        <v>0</v>
      </c>
      <c r="H22" s="145">
        <v>0</v>
      </c>
      <c r="I22" s="143">
        <v>6385</v>
      </c>
      <c r="J22" s="145">
        <v>51648.97</v>
      </c>
      <c r="L22" s="54">
        <f>LARGE(CH!I:I,2)</f>
        <v>51648.97</v>
      </c>
      <c r="M22" s="55">
        <f t="shared" si="1"/>
        <v>0</v>
      </c>
      <c r="O22" s="218"/>
    </row>
    <row r="23" spans="1:15">
      <c r="A23" s="51" t="str">
        <f>VLOOKUP(B23,Sheet1!$A$1:$B$46,2,FALSE)</f>
        <v>COBMT</v>
      </c>
      <c r="B23" s="205" t="s">
        <v>79</v>
      </c>
      <c r="C23" s="143">
        <v>71656</v>
      </c>
      <c r="D23" s="144">
        <v>167714.89199999999</v>
      </c>
      <c r="E23" s="143">
        <v>4631</v>
      </c>
      <c r="F23" s="145">
        <v>27199.657999999999</v>
      </c>
      <c r="G23" s="143">
        <v>1841</v>
      </c>
      <c r="H23" s="145">
        <v>7131.3040000000001</v>
      </c>
      <c r="I23" s="143">
        <v>74446</v>
      </c>
      <c r="J23" s="145">
        <v>187783.24599999998</v>
      </c>
      <c r="L23" s="54">
        <f>LARGE(COB!I:I,1)</f>
        <v>187783.24600000001</v>
      </c>
      <c r="M23" s="55">
        <f t="shared" ref="M23:M24" si="2">J23-L23</f>
        <v>0</v>
      </c>
      <c r="O23" s="217" t="s">
        <v>79</v>
      </c>
    </row>
    <row r="24" spans="1:15">
      <c r="A24" s="51" t="str">
        <f>CONCATENATE(A23,"-F")</f>
        <v>COBMT-F</v>
      </c>
      <c r="B24" s="206"/>
      <c r="C24" s="143">
        <v>41568</v>
      </c>
      <c r="D24" s="144">
        <v>150817.72200000001</v>
      </c>
      <c r="E24" s="143">
        <v>3665</v>
      </c>
      <c r="F24" s="145">
        <v>25027.105</v>
      </c>
      <c r="G24" s="143">
        <v>1423</v>
      </c>
      <c r="H24" s="145">
        <v>6268.9719999999998</v>
      </c>
      <c r="I24" s="143">
        <v>43810</v>
      </c>
      <c r="J24" s="145">
        <v>169575.85500000001</v>
      </c>
      <c r="L24" s="54">
        <f>LARGE(COB!I:I,2)</f>
        <v>169575.85499999998</v>
      </c>
      <c r="M24" s="55">
        <f t="shared" si="2"/>
        <v>0</v>
      </c>
      <c r="O24" s="218"/>
    </row>
    <row r="25" spans="1:15">
      <c r="A25" s="51" t="str">
        <f>VLOOKUP(B25,Sheet1!$A$1:$B$46,2,FALSE)</f>
        <v>CSPL</v>
      </c>
      <c r="B25" s="205" t="s">
        <v>11</v>
      </c>
      <c r="C25" s="143">
        <v>80745</v>
      </c>
      <c r="D25" s="144">
        <v>151483.75899999999</v>
      </c>
      <c r="E25" s="143">
        <v>4965</v>
      </c>
      <c r="F25" s="145">
        <v>38184.404999999999</v>
      </c>
      <c r="G25" s="143">
        <v>7031</v>
      </c>
      <c r="H25" s="145">
        <v>62286.021999999997</v>
      </c>
      <c r="I25" s="143">
        <v>78679</v>
      </c>
      <c r="J25" s="145">
        <v>127382.14199999999</v>
      </c>
      <c r="K25" s="145"/>
      <c r="L25" s="54">
        <f>LARGE(HO!I:I,1)</f>
        <v>127382.14200000002</v>
      </c>
      <c r="M25" s="55">
        <f t="shared" si="1"/>
        <v>0</v>
      </c>
      <c r="O25" s="217" t="s">
        <v>11</v>
      </c>
    </row>
    <row r="26" spans="1:15">
      <c r="A26" s="51" t="str">
        <f>CONCATENATE(A25,"-F")</f>
        <v>CSPL-F</v>
      </c>
      <c r="B26" s="206"/>
      <c r="C26" s="143">
        <v>6686</v>
      </c>
      <c r="D26" s="144">
        <v>142192.67300000001</v>
      </c>
      <c r="E26" s="143">
        <v>5243</v>
      </c>
      <c r="F26" s="145">
        <v>34828.798000000003</v>
      </c>
      <c r="G26" s="143">
        <v>4161</v>
      </c>
      <c r="H26" s="145">
        <v>57908.633000000002</v>
      </c>
      <c r="I26" s="143">
        <v>7768</v>
      </c>
      <c r="J26" s="145">
        <v>119112.83800000002</v>
      </c>
      <c r="K26" s="145"/>
      <c r="L26" s="54">
        <f>LARGE(HO!I:I,2)</f>
        <v>119112.838</v>
      </c>
      <c r="M26" s="55">
        <f t="shared" si="1"/>
        <v>0</v>
      </c>
      <c r="O26" s="218"/>
    </row>
    <row r="27" spans="1:15">
      <c r="A27" s="51" t="str">
        <f>VLOOKUP(B27,Sheet1!$A$1:$B$46,2,FALSE)</f>
        <v>COPN</v>
      </c>
      <c r="B27" s="205" t="s">
        <v>77</v>
      </c>
      <c r="C27" s="143">
        <v>47969</v>
      </c>
      <c r="D27" s="144">
        <v>114234.17</v>
      </c>
      <c r="E27" s="143">
        <v>239</v>
      </c>
      <c r="F27" s="145">
        <v>1690.799</v>
      </c>
      <c r="G27" s="143">
        <v>5568</v>
      </c>
      <c r="H27" s="145">
        <v>26242.066999999999</v>
      </c>
      <c r="I27" s="143">
        <v>42640</v>
      </c>
      <c r="J27" s="145">
        <v>89682.902000000002</v>
      </c>
      <c r="K27" s="145"/>
      <c r="L27" s="54">
        <f>LARGE(COP!I:I,1)</f>
        <v>89682.902000000002</v>
      </c>
      <c r="M27" s="55">
        <f t="shared" ref="M27:M28" si="3">J27-L27</f>
        <v>0</v>
      </c>
      <c r="O27" s="217" t="s">
        <v>77</v>
      </c>
    </row>
    <row r="28" spans="1:15">
      <c r="A28" s="51" t="str">
        <f>CONCATENATE(A27,"-F")</f>
        <v>COPN-F</v>
      </c>
      <c r="B28" s="206"/>
      <c r="C28" s="143">
        <v>24925</v>
      </c>
      <c r="D28" s="144">
        <v>103371.194</v>
      </c>
      <c r="E28" s="143">
        <v>239</v>
      </c>
      <c r="F28" s="145">
        <v>1591.6469999999999</v>
      </c>
      <c r="G28" s="143">
        <v>4343</v>
      </c>
      <c r="H28" s="145">
        <v>24589.054</v>
      </c>
      <c r="I28" s="143">
        <v>20821</v>
      </c>
      <c r="J28" s="145">
        <v>80373.786999999997</v>
      </c>
      <c r="K28" s="145"/>
      <c r="L28" s="54">
        <f>LARGE(COP!I:I,2)</f>
        <v>80373.786999999997</v>
      </c>
      <c r="M28" s="55">
        <f t="shared" si="3"/>
        <v>0</v>
      </c>
      <c r="O28" s="218"/>
    </row>
    <row r="29" spans="1:15">
      <c r="A29" s="51" t="str">
        <f>VLOOKUP(B29,Sheet1!$A$1:$B$46,2,FALSE)</f>
        <v>E-Com</v>
      </c>
      <c r="B29" s="205" t="s">
        <v>12</v>
      </c>
      <c r="C29" s="143">
        <v>411</v>
      </c>
      <c r="D29" s="144">
        <v>2978.2330000000002</v>
      </c>
      <c r="E29" s="143">
        <v>0</v>
      </c>
      <c r="F29" s="145">
        <v>0</v>
      </c>
      <c r="G29" s="143">
        <v>0</v>
      </c>
      <c r="H29" s="145">
        <v>0</v>
      </c>
      <c r="I29" s="143">
        <v>411</v>
      </c>
      <c r="J29" s="145">
        <v>2978.2330000000002</v>
      </c>
      <c r="L29" s="54">
        <f>LARGE(ECom!I:I,1)</f>
        <v>2978.2330000000002</v>
      </c>
      <c r="M29" s="55">
        <f t="shared" si="1"/>
        <v>0</v>
      </c>
      <c r="O29" s="217" t="s">
        <v>12</v>
      </c>
    </row>
    <row r="30" spans="1:15">
      <c r="A30" s="51" t="str">
        <f>CONCATENATE(A29,"-F")</f>
        <v>E-Com-F</v>
      </c>
      <c r="B30" s="206"/>
      <c r="C30" s="143">
        <v>386</v>
      </c>
      <c r="D30" s="144">
        <v>2698.8470000000002</v>
      </c>
      <c r="E30" s="143">
        <v>0</v>
      </c>
      <c r="F30" s="145">
        <v>0</v>
      </c>
      <c r="G30" s="143">
        <v>0</v>
      </c>
      <c r="H30" s="145">
        <v>0</v>
      </c>
      <c r="I30" s="143">
        <v>386</v>
      </c>
      <c r="J30" s="145">
        <v>2698.8470000000002</v>
      </c>
      <c r="L30" s="54">
        <f>LARGE(ECom!I:I,2)</f>
        <v>2698.8470000000002</v>
      </c>
      <c r="M30" s="55">
        <f t="shared" si="1"/>
        <v>0</v>
      </c>
      <c r="O30" s="218"/>
    </row>
    <row r="31" spans="1:15">
      <c r="A31" s="51" t="str">
        <f>VLOOKUP(B31,Sheet1!$A$1:$B$46,2,FALSE)</f>
        <v>EGold</v>
      </c>
      <c r="B31" s="205" t="s">
        <v>74</v>
      </c>
      <c r="C31" s="143">
        <v>11416</v>
      </c>
      <c r="D31" s="144">
        <v>188.262</v>
      </c>
      <c r="E31" s="143">
        <v>0</v>
      </c>
      <c r="F31" s="145">
        <v>0</v>
      </c>
      <c r="G31" s="143">
        <v>0</v>
      </c>
      <c r="H31" s="145">
        <v>0</v>
      </c>
      <c r="I31" s="143">
        <v>11416</v>
      </c>
      <c r="J31" s="145">
        <v>188.262</v>
      </c>
      <c r="L31" s="54">
        <f>LARGE(EGold!I:I,1)</f>
        <v>188.262</v>
      </c>
      <c r="M31" s="55">
        <f t="shared" ref="M31:M32" si="4">J31-L31</f>
        <v>0</v>
      </c>
      <c r="O31" s="217" t="s">
        <v>74</v>
      </c>
    </row>
    <row r="32" spans="1:15">
      <c r="A32" s="51" t="str">
        <f>CONCATENATE(A31,"-F")</f>
        <v>EGold-F</v>
      </c>
      <c r="B32" s="206"/>
      <c r="C32" s="143">
        <v>0</v>
      </c>
      <c r="D32" s="144">
        <v>188.078</v>
      </c>
      <c r="E32" s="143">
        <v>0</v>
      </c>
      <c r="F32" s="145">
        <v>0</v>
      </c>
      <c r="G32" s="143">
        <v>0</v>
      </c>
      <c r="H32" s="145">
        <v>0</v>
      </c>
      <c r="I32" s="143">
        <v>0</v>
      </c>
      <c r="J32" s="145">
        <v>188.078</v>
      </c>
      <c r="L32" s="54">
        <f>LARGE(EGold!I:I,3)</f>
        <v>188.078</v>
      </c>
      <c r="M32" s="55">
        <f t="shared" si="4"/>
        <v>0</v>
      </c>
      <c r="O32" s="218"/>
    </row>
    <row r="33" spans="1:15">
      <c r="A33" s="51" t="str">
        <f>VLOOKUP(B33,Sheet1!$A$1:$B$46,2,FALSE)</f>
        <v>HD</v>
      </c>
      <c r="B33" s="205" t="s">
        <v>13</v>
      </c>
      <c r="C33" s="143">
        <v>9793</v>
      </c>
      <c r="D33" s="144">
        <v>74453.03</v>
      </c>
      <c r="E33" s="143">
        <v>0</v>
      </c>
      <c r="F33" s="145">
        <v>0</v>
      </c>
      <c r="G33" s="143">
        <v>0</v>
      </c>
      <c r="H33" s="145">
        <v>0</v>
      </c>
      <c r="I33" s="143">
        <v>9793</v>
      </c>
      <c r="J33" s="145">
        <v>74453.03</v>
      </c>
      <c r="L33" s="54">
        <f>LARGE(HD!I:I,1)</f>
        <v>74453.03</v>
      </c>
      <c r="M33" s="55">
        <f t="shared" si="1"/>
        <v>0</v>
      </c>
      <c r="O33" s="217" t="s">
        <v>13</v>
      </c>
    </row>
    <row r="34" spans="1:15">
      <c r="A34" s="51" t="str">
        <f>CONCATENATE(A33,"-F")</f>
        <v>HD-F</v>
      </c>
      <c r="B34" s="206"/>
      <c r="C34" s="143">
        <v>7295</v>
      </c>
      <c r="D34" s="144">
        <v>65684.096999999994</v>
      </c>
      <c r="E34" s="143">
        <v>0</v>
      </c>
      <c r="F34" s="145">
        <v>0</v>
      </c>
      <c r="G34" s="143">
        <v>0</v>
      </c>
      <c r="H34" s="145">
        <v>0</v>
      </c>
      <c r="I34" s="143">
        <v>7295</v>
      </c>
      <c r="J34" s="145">
        <v>65684.096999999994</v>
      </c>
      <c r="L34" s="54">
        <f>LARGE(HD!I:I,2)</f>
        <v>65684.096999999994</v>
      </c>
      <c r="M34" s="55">
        <f t="shared" si="1"/>
        <v>0</v>
      </c>
      <c r="O34" s="218"/>
    </row>
    <row r="35" spans="1:15">
      <c r="A35" s="51" t="str">
        <f>VLOOKUP(B35,Sheet1!$A$1:$B$46,2,FALSE)</f>
        <v>IN Tra</v>
      </c>
      <c r="B35" s="205" t="s">
        <v>14</v>
      </c>
      <c r="C35" s="143">
        <v>2266</v>
      </c>
      <c r="D35" s="144">
        <v>13160.986999999999</v>
      </c>
      <c r="E35" s="143">
        <v>7504</v>
      </c>
      <c r="F35" s="145">
        <v>36130.633000000002</v>
      </c>
      <c r="G35" s="143">
        <v>1836</v>
      </c>
      <c r="H35" s="145">
        <v>8403.6139999999996</v>
      </c>
      <c r="I35" s="143">
        <v>7934</v>
      </c>
      <c r="J35" s="145">
        <v>40888.006000000001</v>
      </c>
      <c r="L35" s="54">
        <f>LARGE(HOIn!I:I,1)</f>
        <v>40888.006000000001</v>
      </c>
      <c r="M35" s="55">
        <f t="shared" si="1"/>
        <v>0</v>
      </c>
      <c r="O35" s="217" t="s">
        <v>14</v>
      </c>
    </row>
    <row r="36" spans="1:15">
      <c r="A36" s="51" t="str">
        <f>CONCATENATE(A35,"-F")</f>
        <v>IN Tra-F</v>
      </c>
      <c r="B36" s="206"/>
      <c r="C36" s="143">
        <v>875</v>
      </c>
      <c r="D36" s="144">
        <v>12096.261</v>
      </c>
      <c r="E36" s="143">
        <v>5411</v>
      </c>
      <c r="F36" s="145">
        <v>33207.57</v>
      </c>
      <c r="G36" s="143">
        <v>663</v>
      </c>
      <c r="H36" s="145">
        <v>7742.8530000000001</v>
      </c>
      <c r="I36" s="143">
        <v>5623</v>
      </c>
      <c r="J36" s="145">
        <v>37560.977999999996</v>
      </c>
      <c r="L36" s="54">
        <f>LARGE(HOIn!I:I,2)</f>
        <v>37560.978000000003</v>
      </c>
      <c r="M36" s="55">
        <f t="shared" si="1"/>
        <v>0</v>
      </c>
      <c r="O36" s="218"/>
    </row>
    <row r="37" spans="1:15">
      <c r="A37" s="51" t="str">
        <f>VLOOKUP(B37,Sheet1!$A$1:$B$46,2,FALSE)</f>
        <v>KD</v>
      </c>
      <c r="B37" s="205" t="s">
        <v>15</v>
      </c>
      <c r="C37" s="143">
        <v>7966</v>
      </c>
      <c r="D37" s="144">
        <v>55883.402999999998</v>
      </c>
      <c r="E37" s="143">
        <v>32</v>
      </c>
      <c r="F37" s="145">
        <v>332.25599999999997</v>
      </c>
      <c r="G37" s="143">
        <v>141</v>
      </c>
      <c r="H37" s="145">
        <v>1012.708</v>
      </c>
      <c r="I37" s="143">
        <v>7857</v>
      </c>
      <c r="J37" s="145">
        <v>55202.951000000001</v>
      </c>
      <c r="L37" s="54">
        <f>LARGE(KD!I:I,1)</f>
        <v>55321.133000000002</v>
      </c>
      <c r="M37" s="55">
        <f t="shared" si="1"/>
        <v>-118.1820000000007</v>
      </c>
      <c r="O37" s="217" t="s">
        <v>15</v>
      </c>
    </row>
    <row r="38" spans="1:15">
      <c r="A38" s="51" t="str">
        <f>CONCATENATE(A37,"-F")</f>
        <v>KD-F</v>
      </c>
      <c r="B38" s="206"/>
      <c r="C38" s="143">
        <v>6475</v>
      </c>
      <c r="D38" s="144">
        <v>49377.186999999998</v>
      </c>
      <c r="E38" s="143">
        <v>6</v>
      </c>
      <c r="F38" s="145">
        <v>302.22899999999998</v>
      </c>
      <c r="G38" s="143">
        <v>76</v>
      </c>
      <c r="H38" s="145">
        <v>921.29399999999998</v>
      </c>
      <c r="I38" s="143">
        <v>6405</v>
      </c>
      <c r="J38" s="145">
        <v>48758.121999999996</v>
      </c>
      <c r="L38" s="54">
        <f>LARGE(KD!I:I,2)</f>
        <v>48868.597000000002</v>
      </c>
      <c r="M38" s="55">
        <f t="shared" si="1"/>
        <v>-110.47500000000582</v>
      </c>
      <c r="O38" s="218"/>
    </row>
    <row r="39" spans="1:15">
      <c r="A39" s="51" t="str">
        <f>VLOOKUP(B39,Sheet1!$A$1:$B$46,2,FALSE)</f>
        <v>KL</v>
      </c>
      <c r="B39" s="205" t="s">
        <v>61</v>
      </c>
      <c r="C39" s="143">
        <v>7990</v>
      </c>
      <c r="D39" s="144">
        <v>55733.983999999997</v>
      </c>
      <c r="E39" s="143">
        <v>28</v>
      </c>
      <c r="F39" s="145">
        <v>443.577</v>
      </c>
      <c r="G39" s="143">
        <v>123</v>
      </c>
      <c r="H39" s="145">
        <v>1122.701</v>
      </c>
      <c r="I39" s="143">
        <v>7895</v>
      </c>
      <c r="J39" s="145">
        <v>55054.859999999993</v>
      </c>
      <c r="L39" s="54">
        <f>LARGE(KL!I:I,1)</f>
        <v>55175.217000000004</v>
      </c>
      <c r="M39" s="55">
        <f t="shared" si="1"/>
        <v>-120.35700000001088</v>
      </c>
      <c r="O39" s="221" t="s">
        <v>61</v>
      </c>
    </row>
    <row r="40" spans="1:15">
      <c r="A40" s="51" t="str">
        <f>CONCATENATE(A39,"-F")</f>
        <v>KL-F</v>
      </c>
      <c r="B40" s="206"/>
      <c r="C40" s="143">
        <v>6602</v>
      </c>
      <c r="D40" s="144">
        <v>48671.124000000003</v>
      </c>
      <c r="E40" s="143">
        <v>7</v>
      </c>
      <c r="F40" s="145">
        <v>398.71600000000001</v>
      </c>
      <c r="G40" s="143">
        <v>79</v>
      </c>
      <c r="H40" s="145">
        <v>1021.276</v>
      </c>
      <c r="I40" s="143">
        <v>6530</v>
      </c>
      <c r="J40" s="145">
        <v>48048.564000000006</v>
      </c>
      <c r="L40" s="54">
        <f>LARGE(KL!I:I,2)</f>
        <v>48157.851999999999</v>
      </c>
      <c r="M40" s="55">
        <f t="shared" si="1"/>
        <v>-109.28799999999319</v>
      </c>
      <c r="O40" s="222"/>
    </row>
    <row r="41" spans="1:15">
      <c r="A41" s="51" t="str">
        <f>VLOOKUP(B41,Sheet1!$A$1:$B$46,2,FALSE)</f>
        <v>KT</v>
      </c>
      <c r="B41" s="205" t="s">
        <v>57</v>
      </c>
      <c r="C41" s="143">
        <v>6024</v>
      </c>
      <c r="D41" s="144">
        <v>35565.737000000001</v>
      </c>
      <c r="E41" s="143">
        <v>0</v>
      </c>
      <c r="F41" s="145">
        <v>0</v>
      </c>
      <c r="G41" s="143">
        <v>0</v>
      </c>
      <c r="H41" s="145">
        <v>0</v>
      </c>
      <c r="I41" s="143">
        <v>6024</v>
      </c>
      <c r="J41" s="145">
        <v>35565.737000000001</v>
      </c>
      <c r="L41" s="54">
        <f>LARGE(KT!I:I,1)</f>
        <v>35565.737000000001</v>
      </c>
      <c r="M41" s="55">
        <f t="shared" si="1"/>
        <v>0</v>
      </c>
      <c r="O41" s="219" t="s">
        <v>57</v>
      </c>
    </row>
    <row r="42" spans="1:15">
      <c r="A42" s="51" t="str">
        <f t="shared" ref="A42:A46" si="5">CONCATENATE(A41,"-F")</f>
        <v>KT-F</v>
      </c>
      <c r="B42" s="206"/>
      <c r="C42" s="143">
        <v>4820</v>
      </c>
      <c r="D42" s="144">
        <v>30853.749</v>
      </c>
      <c r="E42" s="143">
        <v>0</v>
      </c>
      <c r="F42" s="145">
        <v>0</v>
      </c>
      <c r="G42" s="143">
        <v>0</v>
      </c>
      <c r="H42" s="145">
        <v>0</v>
      </c>
      <c r="I42" s="143">
        <v>4820</v>
      </c>
      <c r="J42" s="145">
        <v>30853.749</v>
      </c>
      <c r="L42" s="54">
        <f>LARGE(KT!I:I,2)</f>
        <v>30853.749</v>
      </c>
      <c r="M42" s="55">
        <f t="shared" si="1"/>
        <v>0</v>
      </c>
      <c r="O42" s="220"/>
    </row>
    <row r="43" spans="1:15">
      <c r="A43" s="51" t="str">
        <f>VLOOKUP(B43,Sheet1!$A$1:$B$46,2,FALSE)</f>
        <v>KPT</v>
      </c>
      <c r="B43" s="205" t="s">
        <v>68</v>
      </c>
      <c r="C43" s="143">
        <v>8957</v>
      </c>
      <c r="D43" s="144">
        <v>1434.5060000000001</v>
      </c>
      <c r="E43" s="143">
        <v>3</v>
      </c>
      <c r="F43" s="145">
        <v>34.051000000000002</v>
      </c>
      <c r="G43" s="143">
        <v>0</v>
      </c>
      <c r="H43" s="145">
        <v>0</v>
      </c>
      <c r="I43" s="143">
        <v>8960</v>
      </c>
      <c r="J43" s="145">
        <v>1468.557</v>
      </c>
      <c r="L43" s="54">
        <f>LARGE(KPT!I:I,1)</f>
        <v>1468.557</v>
      </c>
      <c r="M43" s="55">
        <f>J43-L43</f>
        <v>0</v>
      </c>
      <c r="O43" s="217" t="s">
        <v>68</v>
      </c>
    </row>
    <row r="44" spans="1:15">
      <c r="A44" s="51" t="str">
        <f t="shared" si="5"/>
        <v>KPT-F</v>
      </c>
      <c r="B44" s="206"/>
      <c r="C44" s="143">
        <v>0</v>
      </c>
      <c r="D44" s="144">
        <v>1319.749</v>
      </c>
      <c r="E44" s="143">
        <v>0</v>
      </c>
      <c r="F44" s="145">
        <v>31.327000000000002</v>
      </c>
      <c r="G44" s="143">
        <v>0</v>
      </c>
      <c r="H44" s="145">
        <v>0</v>
      </c>
      <c r="I44" s="143">
        <v>0</v>
      </c>
      <c r="J44" s="145">
        <v>1351.076</v>
      </c>
      <c r="L44" s="54">
        <f>LARGE(KPT!I:I,3)</f>
        <v>1351.076</v>
      </c>
      <c r="M44" s="55">
        <f>J44-L44</f>
        <v>0</v>
      </c>
      <c r="O44" s="218"/>
    </row>
    <row r="45" spans="1:15">
      <c r="A45" s="51" t="str">
        <f>VLOOKUP(B45,Sheet1!$A$1:$B$46,2,FALSE)</f>
        <v>NK</v>
      </c>
      <c r="B45" s="205" t="s">
        <v>72</v>
      </c>
      <c r="C45" s="143">
        <v>8670</v>
      </c>
      <c r="D45" s="144">
        <v>52668.510999999999</v>
      </c>
      <c r="E45" s="143">
        <v>9</v>
      </c>
      <c r="F45" s="145">
        <v>31.202000000000002</v>
      </c>
      <c r="G45" s="143">
        <v>24</v>
      </c>
      <c r="H45" s="145">
        <v>150.386</v>
      </c>
      <c r="I45" s="143">
        <v>8655</v>
      </c>
      <c r="J45" s="145">
        <v>52549.326999999997</v>
      </c>
      <c r="L45" s="54">
        <f>LARGE(NK!I:I,1)</f>
        <v>52549.326999999997</v>
      </c>
      <c r="M45" s="55">
        <f>J45-L45</f>
        <v>0</v>
      </c>
      <c r="O45" s="217" t="s">
        <v>72</v>
      </c>
    </row>
    <row r="46" spans="1:15">
      <c r="A46" s="51" t="str">
        <f t="shared" si="5"/>
        <v>NK-F</v>
      </c>
      <c r="B46" s="206"/>
      <c r="C46" s="143">
        <v>6736</v>
      </c>
      <c r="D46" s="144">
        <v>46408.233</v>
      </c>
      <c r="E46" s="143">
        <v>0</v>
      </c>
      <c r="F46" s="145">
        <v>25.547000000000001</v>
      </c>
      <c r="G46" s="143">
        <v>23</v>
      </c>
      <c r="H46" s="145">
        <v>134.17599999999999</v>
      </c>
      <c r="I46" s="143">
        <v>6713</v>
      </c>
      <c r="J46" s="145">
        <v>46299.603999999999</v>
      </c>
      <c r="L46" s="54">
        <f>LARGE(NK!I:I,2)</f>
        <v>46299.603999999999</v>
      </c>
      <c r="M46" s="55">
        <f>J46-L46</f>
        <v>0</v>
      </c>
      <c r="O46" s="218"/>
    </row>
    <row r="47" spans="1:15">
      <c r="A47" s="51" t="str">
        <f>VLOOKUP(B47,Sheet1!$A$1:$B$46,2,FALSE)</f>
        <v>PN</v>
      </c>
      <c r="B47" s="205" t="s">
        <v>17</v>
      </c>
      <c r="C47" s="143">
        <v>9486</v>
      </c>
      <c r="D47" s="144">
        <v>54678.233</v>
      </c>
      <c r="E47" s="143">
        <v>0</v>
      </c>
      <c r="F47" s="145">
        <v>0</v>
      </c>
      <c r="G47" s="143">
        <v>0</v>
      </c>
      <c r="H47" s="145">
        <v>0</v>
      </c>
      <c r="I47" s="143">
        <v>9486</v>
      </c>
      <c r="J47" s="145">
        <v>54678.233</v>
      </c>
      <c r="L47" s="54">
        <f>LARGE(PN!I:I,1)</f>
        <v>54678.233</v>
      </c>
      <c r="M47" s="55">
        <f t="shared" si="1"/>
        <v>0</v>
      </c>
      <c r="O47" s="217" t="s">
        <v>17</v>
      </c>
    </row>
    <row r="48" spans="1:15">
      <c r="A48" s="51" t="str">
        <f t="shared" ref="A48" si="6">CONCATENATE(A47,"-F")</f>
        <v>PN-F</v>
      </c>
      <c r="B48" s="206"/>
      <c r="C48" s="143">
        <v>7186</v>
      </c>
      <c r="D48" s="144">
        <v>47902.658000000003</v>
      </c>
      <c r="E48" s="143">
        <v>0</v>
      </c>
      <c r="F48" s="145">
        <v>0</v>
      </c>
      <c r="G48" s="143">
        <v>0</v>
      </c>
      <c r="H48" s="145">
        <v>0</v>
      </c>
      <c r="I48" s="143">
        <v>7186</v>
      </c>
      <c r="J48" s="145">
        <v>47902.658000000003</v>
      </c>
      <c r="L48" s="54">
        <f>LARGE(PN!I:I,2)</f>
        <v>47902.658000000003</v>
      </c>
      <c r="M48" s="55">
        <f t="shared" si="1"/>
        <v>0</v>
      </c>
      <c r="O48" s="218"/>
    </row>
    <row r="49" spans="1:15">
      <c r="A49" s="51" t="str">
        <f>VLOOKUP(B49,Sheet1!$A$1:$B$46,2,FALSE)</f>
        <v>SR</v>
      </c>
      <c r="B49" s="205" t="s">
        <v>58</v>
      </c>
      <c r="C49" s="143">
        <v>7641</v>
      </c>
      <c r="D49" s="144">
        <v>46455.786999999997</v>
      </c>
      <c r="E49" s="143">
        <v>0</v>
      </c>
      <c r="F49" s="145">
        <v>0</v>
      </c>
      <c r="G49" s="143">
        <v>0</v>
      </c>
      <c r="H49" s="145">
        <v>0</v>
      </c>
      <c r="I49" s="143">
        <v>7641</v>
      </c>
      <c r="J49" s="145">
        <v>46455.786999999997</v>
      </c>
      <c r="L49" s="54">
        <f>LARGE(SR!I:I,1)</f>
        <v>46455.786999999997</v>
      </c>
      <c r="M49" s="55">
        <f t="shared" si="1"/>
        <v>0</v>
      </c>
      <c r="O49" s="219" t="s">
        <v>58</v>
      </c>
    </row>
    <row r="50" spans="1:15">
      <c r="A50" s="51" t="str">
        <f>CONCATENATE(A49,"-F")</f>
        <v>SR-F</v>
      </c>
      <c r="B50" s="206"/>
      <c r="C50" s="143">
        <v>5777</v>
      </c>
      <c r="D50" s="144">
        <v>40532.921000000002</v>
      </c>
      <c r="E50" s="143">
        <v>0</v>
      </c>
      <c r="F50" s="145">
        <v>0</v>
      </c>
      <c r="G50" s="143">
        <v>0</v>
      </c>
      <c r="H50" s="145">
        <v>0</v>
      </c>
      <c r="I50" s="143">
        <v>5777</v>
      </c>
      <c r="J50" s="145">
        <v>40532.921000000002</v>
      </c>
      <c r="L50" s="54">
        <f>LARGE(SR!I:I,2)</f>
        <v>40532.921000000002</v>
      </c>
      <c r="M50" s="55">
        <f t="shared" si="1"/>
        <v>0</v>
      </c>
      <c r="O50" s="220"/>
    </row>
    <row r="51" spans="1:15">
      <c r="A51" s="51" t="str">
        <f>VLOOKUP(B51,Sheet1!$A$1:$B$46,2,FALSE)</f>
        <v>SN</v>
      </c>
      <c r="B51" s="205" t="s">
        <v>64</v>
      </c>
      <c r="C51" s="143">
        <v>6520</v>
      </c>
      <c r="D51" s="144">
        <v>35179.627</v>
      </c>
      <c r="E51" s="143">
        <v>5</v>
      </c>
      <c r="F51" s="145">
        <v>114.75</v>
      </c>
      <c r="G51" s="143">
        <v>66</v>
      </c>
      <c r="H51" s="145">
        <v>203.03399999999999</v>
      </c>
      <c r="I51" s="143">
        <v>6459</v>
      </c>
      <c r="J51" s="145">
        <v>35091.343000000001</v>
      </c>
      <c r="L51" s="54">
        <f>LARGE(SN!I:I,1)</f>
        <v>35091.343000000001</v>
      </c>
      <c r="M51" s="55">
        <f t="shared" si="1"/>
        <v>0</v>
      </c>
      <c r="O51" s="223" t="s">
        <v>64</v>
      </c>
    </row>
    <row r="52" spans="1:15">
      <c r="A52" s="51" t="str">
        <f t="shared" ref="A52" si="7">CONCATENATE(A51,"-F")</f>
        <v>SN-F</v>
      </c>
      <c r="B52" s="206"/>
      <c r="C52" s="143">
        <v>5051</v>
      </c>
      <c r="D52" s="144">
        <v>31013.683000000001</v>
      </c>
      <c r="E52" s="143">
        <v>2</v>
      </c>
      <c r="F52" s="145">
        <v>85.600999999999999</v>
      </c>
      <c r="G52" s="143">
        <v>31</v>
      </c>
      <c r="H52" s="145">
        <v>195.90299999999999</v>
      </c>
      <c r="I52" s="143">
        <v>5022</v>
      </c>
      <c r="J52" s="145">
        <v>30903.381000000001</v>
      </c>
      <c r="L52" s="54">
        <f>LARGE(SN!I:I,2)</f>
        <v>30903.381000000001</v>
      </c>
      <c r="M52" s="55">
        <f t="shared" si="1"/>
        <v>0</v>
      </c>
      <c r="O52" s="224"/>
    </row>
    <row r="53" spans="1:15">
      <c r="A53" s="51" t="str">
        <f>VLOOKUP(B53,Sheet1!$A$1:$B$46,2,FALSE)</f>
        <v>SG</v>
      </c>
      <c r="B53" s="205" t="s">
        <v>91</v>
      </c>
      <c r="C53" s="143">
        <v>8201</v>
      </c>
      <c r="D53" s="144">
        <v>51543.076999999997</v>
      </c>
      <c r="E53" s="143">
        <v>13</v>
      </c>
      <c r="F53" s="145">
        <v>169.07599999999999</v>
      </c>
      <c r="G53" s="143">
        <v>84</v>
      </c>
      <c r="H53" s="145">
        <v>533.18899999999996</v>
      </c>
      <c r="I53" s="143">
        <v>8130</v>
      </c>
      <c r="J53" s="145">
        <v>51178.964</v>
      </c>
      <c r="L53" s="54">
        <f>LARGE(SG!I:I,1)</f>
        <v>51178.964</v>
      </c>
      <c r="M53" s="55">
        <f t="shared" si="1"/>
        <v>0</v>
      </c>
      <c r="O53" s="217" t="s">
        <v>19</v>
      </c>
    </row>
    <row r="54" spans="1:15">
      <c r="A54" s="51" t="str">
        <f t="shared" ref="A54" si="8">CONCATENATE(A53,"-F")</f>
        <v>SG-F</v>
      </c>
      <c r="B54" s="206"/>
      <c r="C54" s="143">
        <v>6446</v>
      </c>
      <c r="D54" s="144">
        <v>45064.307999999997</v>
      </c>
      <c r="E54" s="143">
        <v>1</v>
      </c>
      <c r="F54" s="145">
        <v>153.88300000000001</v>
      </c>
      <c r="G54" s="143">
        <v>67</v>
      </c>
      <c r="H54" s="145">
        <v>506.67</v>
      </c>
      <c r="I54" s="143">
        <v>6380</v>
      </c>
      <c r="J54" s="145">
        <v>44711.521000000001</v>
      </c>
      <c r="L54" s="54">
        <f>LARGE(SG!I:I,2)</f>
        <v>44711.521000000001</v>
      </c>
      <c r="M54" s="55">
        <f t="shared" si="1"/>
        <v>0</v>
      </c>
      <c r="O54" s="218"/>
    </row>
    <row r="55" spans="1:15">
      <c r="A55" s="51" t="str">
        <f>VLOOKUP(B55,Sheet1!$A$1:$B$46,2,FALSE)</f>
        <v>ST</v>
      </c>
      <c r="B55" s="205" t="s">
        <v>18</v>
      </c>
      <c r="C55" s="143">
        <v>8030</v>
      </c>
      <c r="D55" s="144">
        <v>52746.447</v>
      </c>
      <c r="E55" s="143">
        <v>53</v>
      </c>
      <c r="F55" s="145">
        <v>317.83600000000001</v>
      </c>
      <c r="G55" s="143">
        <v>220</v>
      </c>
      <c r="H55" s="145">
        <v>1297.0029999999999</v>
      </c>
      <c r="I55" s="143">
        <v>7863</v>
      </c>
      <c r="J55" s="145">
        <v>51767.280000000006</v>
      </c>
      <c r="L55" s="54">
        <f>LARGE(ST!I:I,1)</f>
        <v>51952.658000000003</v>
      </c>
      <c r="M55" s="55">
        <f t="shared" si="1"/>
        <v>-185.37799999999697</v>
      </c>
      <c r="O55" s="217" t="s">
        <v>18</v>
      </c>
    </row>
    <row r="56" spans="1:15">
      <c r="A56" s="51" t="str">
        <f t="shared" ref="A56" si="9">CONCATENATE(A55,"-F")</f>
        <v>ST-F</v>
      </c>
      <c r="B56" s="206"/>
      <c r="C56" s="143">
        <v>6236</v>
      </c>
      <c r="D56" s="144">
        <v>46103.678999999996</v>
      </c>
      <c r="E56" s="143">
        <v>10</v>
      </c>
      <c r="F56" s="145">
        <v>290.12400000000002</v>
      </c>
      <c r="G56" s="143">
        <v>138</v>
      </c>
      <c r="H56" s="145">
        <v>1196.191</v>
      </c>
      <c r="I56" s="143">
        <v>6108</v>
      </c>
      <c r="J56" s="145">
        <v>45197.612000000001</v>
      </c>
      <c r="L56" s="54">
        <f>LARGE(ST!I:I,2)</f>
        <v>45369.529000000002</v>
      </c>
      <c r="M56" s="55">
        <f t="shared" si="1"/>
        <v>-171.91700000000128</v>
      </c>
      <c r="N56" s="56"/>
      <c r="O56" s="218"/>
    </row>
    <row r="57" spans="1:15">
      <c r="A57" s="51" t="str">
        <f>VLOOKUP(B57,Sheet1!$A$1:$B$46,2,FALSE)</f>
        <v>Total</v>
      </c>
      <c r="B57" s="201" t="s">
        <v>20</v>
      </c>
      <c r="C57" s="146">
        <v>389901</v>
      </c>
      <c r="D57" s="147">
        <v>1434211.1610000001</v>
      </c>
      <c r="E57" s="146">
        <v>19132</v>
      </c>
      <c r="F57" s="147">
        <v>110321.798</v>
      </c>
      <c r="G57" s="146">
        <v>19321</v>
      </c>
      <c r="H57" s="147">
        <v>116790.353</v>
      </c>
      <c r="I57" s="146">
        <v>389712</v>
      </c>
      <c r="J57" s="147">
        <v>1427742.6059999999</v>
      </c>
      <c r="L57" s="54">
        <f>L49+L21+L25+L35+L15+L33+L17+L29+L19+L9+L37+L55+L53+L13+L41+L47+L39+L51+L11+L43+L7+L45+L31+L27+L23</f>
        <v>1428522.1430000002</v>
      </c>
      <c r="M57" s="55">
        <f t="shared" si="1"/>
        <v>-779.53700000024401</v>
      </c>
      <c r="O57" s="217" t="s">
        <v>20</v>
      </c>
    </row>
    <row r="58" spans="1:15">
      <c r="A58" s="51" t="str">
        <f t="shared" ref="A58" si="10">CONCATENATE(A57,"-F")</f>
        <v>Total-F</v>
      </c>
      <c r="B58" s="202"/>
      <c r="C58" s="146">
        <v>197025</v>
      </c>
      <c r="D58" s="147">
        <v>1276788.872</v>
      </c>
      <c r="E58" s="146">
        <v>15237</v>
      </c>
      <c r="F58" s="142">
        <v>101210.95699999999</v>
      </c>
      <c r="G58" s="146">
        <v>11783</v>
      </c>
      <c r="H58" s="142">
        <v>108215.27099999999</v>
      </c>
      <c r="I58" s="146">
        <v>200479</v>
      </c>
      <c r="J58" s="147">
        <v>1269784.558</v>
      </c>
      <c r="L58" s="54">
        <f>L50+L22+L26+L36+L16+L34+L18+L30+L20+L10+L38+L56+L54+L14+L42+L48+L40+L52+L12+L44+L8+L46+L32+L28+L24</f>
        <v>1270498.3369999998</v>
      </c>
      <c r="M58" s="55">
        <f t="shared" si="1"/>
        <v>-713.77899999986403</v>
      </c>
      <c r="O58" s="218"/>
    </row>
    <row r="59" spans="1:15">
      <c r="A59" s="51" t="e">
        <f>VLOOKUP(B59,Sheet1!$A$1:$B$46,2,FALSE)</f>
        <v>#N/A</v>
      </c>
      <c r="B59" s="203" t="s">
        <v>452</v>
      </c>
      <c r="C59" s="204"/>
      <c r="D59" s="204"/>
      <c r="E59" s="204"/>
      <c r="F59" s="204"/>
      <c r="G59" s="204"/>
      <c r="H59" s="204"/>
      <c r="I59" s="204"/>
      <c r="J59" s="204"/>
    </row>
    <row r="60" spans="1:15">
      <c r="A60" s="51" t="e">
        <f t="shared" ref="A60" si="11">CONCATENATE(A59,"-F")</f>
        <v>#N/A</v>
      </c>
      <c r="B60" s="152"/>
      <c r="C60" s="146"/>
      <c r="D60" s="147"/>
      <c r="E60" s="146"/>
      <c r="F60" s="142"/>
      <c r="G60" s="146"/>
      <c r="H60" s="142"/>
      <c r="I60" s="146"/>
      <c r="J60" s="147"/>
    </row>
    <row r="61" spans="1:15">
      <c r="A61" s="51" t="e">
        <f>VLOOKUP(B61,Sheet1!$A$1:$B$46,2,FALSE)</f>
        <v>#N/A</v>
      </c>
      <c r="B61" s="153"/>
      <c r="C61" s="154"/>
      <c r="D61" s="154"/>
      <c r="E61" s="154"/>
      <c r="F61" s="154"/>
      <c r="G61" s="154"/>
      <c r="H61" s="154"/>
      <c r="I61" s="154"/>
      <c r="J61" s="154"/>
    </row>
    <row r="62" spans="1:15">
      <c r="A62" s="51" t="e">
        <f t="shared" ref="A62" si="12">CONCATENATE(A61,"-F")</f>
        <v>#N/A</v>
      </c>
    </row>
    <row r="63" spans="1:15">
      <c r="A63" s="51" t="e">
        <f>VLOOKUP(B63,Sheet1!$A$1:$B$46,2,FALSE)</f>
        <v>#N/A</v>
      </c>
    </row>
    <row r="64" spans="1:15">
      <c r="A64" s="51" t="e">
        <f t="shared" ref="A64" si="13">CONCATENATE(A63,"-F")</f>
        <v>#N/A</v>
      </c>
    </row>
    <row r="65" spans="1:1">
      <c r="A65" s="51" t="e">
        <f>VLOOKUP(B65,Sheet1!$A$1:$B$46,2,FALSE)</f>
        <v>#N/A</v>
      </c>
    </row>
    <row r="66" spans="1:1">
      <c r="A66" s="51" t="e">
        <f t="shared" ref="A66" si="14">CONCATENATE(A65,"-F")</f>
        <v>#N/A</v>
      </c>
    </row>
    <row r="67" spans="1:1">
      <c r="A67" s="51" t="e">
        <f>VLOOKUP(B67,Sheet1!$A$1:$B$46,2,FALSE)</f>
        <v>#N/A</v>
      </c>
    </row>
    <row r="68" spans="1:1">
      <c r="A68" s="51" t="e">
        <f t="shared" ref="A68" si="15">CONCATENATE(A67,"-F")</f>
        <v>#N/A</v>
      </c>
    </row>
    <row r="69" spans="1:1">
      <c r="A69" s="51" t="e">
        <f>VLOOKUP(B69,Sheet1!$A$1:$B$46,2,FALSE)</f>
        <v>#N/A</v>
      </c>
    </row>
    <row r="70" spans="1:1">
      <c r="A70" s="51" t="e">
        <f t="shared" ref="A70" si="16">CONCATENATE(A69,"-F")</f>
        <v>#N/A</v>
      </c>
    </row>
    <row r="71" spans="1:1">
      <c r="A71" s="51" t="e">
        <f>VLOOKUP(B71,Sheet1!$A$1:$B$46,2,FALSE)</f>
        <v>#N/A</v>
      </c>
    </row>
    <row r="72" spans="1:1">
      <c r="A72" s="51" t="e">
        <f t="shared" ref="A72" si="17">CONCATENATE(A71,"-F")</f>
        <v>#N/A</v>
      </c>
    </row>
    <row r="73" spans="1:1">
      <c r="A73" s="51" t="e">
        <f>VLOOKUP(B73,Sheet1!$A$1:$B$46,2,FALSE)</f>
        <v>#N/A</v>
      </c>
    </row>
    <row r="74" spans="1:1">
      <c r="A74" s="51" t="e">
        <f t="shared" ref="A74" si="18">CONCATENATE(A73,"-F")</f>
        <v>#N/A</v>
      </c>
    </row>
    <row r="75" spans="1:1">
      <c r="A75" s="51" t="e">
        <f>VLOOKUP(B75,Sheet1!$A$1:$B$46,2,FALSE)</f>
        <v>#N/A</v>
      </c>
    </row>
    <row r="76" spans="1:1">
      <c r="A76" s="51" t="e">
        <f t="shared" ref="A76" si="19">CONCATENATE(A75,"-F")</f>
        <v>#N/A</v>
      </c>
    </row>
    <row r="77" spans="1:1">
      <c r="A77" s="51" t="e">
        <f>VLOOKUP(B77,Sheet1!$A$1:$B$46,2,FALSE)</f>
        <v>#N/A</v>
      </c>
    </row>
    <row r="78" spans="1:1">
      <c r="A78" s="51" t="e">
        <f t="shared" ref="A78" si="20">CONCATENATE(A77,"-F")</f>
        <v>#N/A</v>
      </c>
    </row>
    <row r="79" spans="1:1">
      <c r="A79" s="51" t="e">
        <f>VLOOKUP(B79,Sheet1!$A$1:$B$46,2,FALSE)</f>
        <v>#N/A</v>
      </c>
    </row>
    <row r="80" spans="1:1">
      <c r="A80" s="51" t="e">
        <f t="shared" ref="A80" si="21">CONCATENATE(A79,"-F")</f>
        <v>#N/A</v>
      </c>
    </row>
    <row r="81" spans="1:1">
      <c r="A81" s="51" t="e">
        <f>VLOOKUP(B81,Sheet1!$A$1:$B$46,2,FALSE)</f>
        <v>#N/A</v>
      </c>
    </row>
    <row r="82" spans="1:1">
      <c r="A82" s="51" t="e">
        <f t="shared" ref="A82" si="22">CONCATENATE(A81,"-F")</f>
        <v>#N/A</v>
      </c>
    </row>
    <row r="83" spans="1:1">
      <c r="A83" s="51" t="e">
        <f>VLOOKUP(B83,Sheet1!$A$1:$B$46,2,FALSE)</f>
        <v>#N/A</v>
      </c>
    </row>
    <row r="84" spans="1:1">
      <c r="A84" s="51" t="e">
        <f t="shared" ref="A84" si="23">CONCATENATE(A83,"-F")</f>
        <v>#N/A</v>
      </c>
    </row>
  </sheetData>
  <sortState ref="O7:O42">
    <sortCondition ref="O7:O42"/>
  </sortState>
  <mergeCells count="64">
    <mergeCell ref="O25:O26"/>
    <mergeCell ref="O29:O30"/>
    <mergeCell ref="O17:O18"/>
    <mergeCell ref="O19:O20"/>
    <mergeCell ref="O21:O22"/>
    <mergeCell ref="O27:O28"/>
    <mergeCell ref="O23:O24"/>
    <mergeCell ref="L5:M5"/>
    <mergeCell ref="O5:O6"/>
    <mergeCell ref="O9:O10"/>
    <mergeCell ref="O13:O14"/>
    <mergeCell ref="O15:O16"/>
    <mergeCell ref="O11:O12"/>
    <mergeCell ref="O7:O8"/>
    <mergeCell ref="O31:O32"/>
    <mergeCell ref="O57:O58"/>
    <mergeCell ref="O33:O34"/>
    <mergeCell ref="O35:O36"/>
    <mergeCell ref="O37:O38"/>
    <mergeCell ref="O49:O50"/>
    <mergeCell ref="O41:O42"/>
    <mergeCell ref="O47:O48"/>
    <mergeCell ref="O39:O40"/>
    <mergeCell ref="O51:O52"/>
    <mergeCell ref="O53:O54"/>
    <mergeCell ref="O43:O44"/>
    <mergeCell ref="O55:O56"/>
    <mergeCell ref="O45:O46"/>
    <mergeCell ref="B1:J1"/>
    <mergeCell ref="B2:J2"/>
    <mergeCell ref="B3:J3"/>
    <mergeCell ref="B4:D4"/>
    <mergeCell ref="B5:B6"/>
    <mergeCell ref="C5:D5"/>
    <mergeCell ref="E5:F5"/>
    <mergeCell ref="G5:H5"/>
    <mergeCell ref="I5:J5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57:B58"/>
    <mergeCell ref="B59:J59"/>
    <mergeCell ref="B47:B48"/>
    <mergeCell ref="B49:B50"/>
    <mergeCell ref="B51:B52"/>
    <mergeCell ref="B53:B54"/>
    <mergeCell ref="B55:B56"/>
  </mergeCells>
  <pageMargins left="0" right="0" top="0" bottom="0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5"/>
    </sheetView>
  </sheetViews>
  <sheetFormatPr defaultRowHeight="15"/>
  <cols>
    <col min="1" max="1" width="22.7109375" style="9" customWidth="1"/>
    <col min="2" max="9" width="9.140625" style="9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522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523</v>
      </c>
      <c r="B7" s="143">
        <v>542</v>
      </c>
      <c r="C7" s="144">
        <v>8204.0380000000005</v>
      </c>
      <c r="D7" s="143">
        <v>4</v>
      </c>
      <c r="E7" s="145">
        <v>44.74</v>
      </c>
      <c r="F7" s="143">
        <v>12</v>
      </c>
      <c r="G7" s="145">
        <v>148.16999999999999</v>
      </c>
      <c r="H7" s="143">
        <v>534</v>
      </c>
      <c r="I7" s="145">
        <v>8100.6080000000002</v>
      </c>
      <c r="J7" s="95"/>
    </row>
    <row r="8" spans="1:10">
      <c r="A8" s="206"/>
      <c r="B8" s="143">
        <v>246</v>
      </c>
      <c r="C8" s="144">
        <v>7132.31</v>
      </c>
      <c r="D8" s="143">
        <v>1</v>
      </c>
      <c r="E8" s="145">
        <v>42.95</v>
      </c>
      <c r="F8" s="143">
        <v>3</v>
      </c>
      <c r="G8" s="145">
        <v>136.31700000000001</v>
      </c>
      <c r="H8" s="143">
        <v>244</v>
      </c>
      <c r="I8" s="145">
        <v>7038.9430000000002</v>
      </c>
      <c r="J8" s="95"/>
    </row>
    <row r="9" spans="1:10">
      <c r="A9" s="205" t="s">
        <v>524</v>
      </c>
      <c r="B9" s="143">
        <v>3</v>
      </c>
      <c r="C9" s="144">
        <v>22.8</v>
      </c>
      <c r="D9" s="143">
        <v>0</v>
      </c>
      <c r="E9" s="145">
        <v>0</v>
      </c>
      <c r="F9" s="143">
        <v>0</v>
      </c>
      <c r="G9" s="145">
        <v>0</v>
      </c>
      <c r="H9" s="143">
        <v>3</v>
      </c>
      <c r="I9" s="145">
        <v>22.8</v>
      </c>
      <c r="J9" s="95"/>
    </row>
    <row r="10" spans="1:10">
      <c r="A10" s="206"/>
      <c r="B10" s="143">
        <v>3</v>
      </c>
      <c r="C10" s="144">
        <v>20.895</v>
      </c>
      <c r="D10" s="143">
        <v>0</v>
      </c>
      <c r="E10" s="145">
        <v>0</v>
      </c>
      <c r="F10" s="143">
        <v>0</v>
      </c>
      <c r="G10" s="145">
        <v>0</v>
      </c>
      <c r="H10" s="143">
        <v>3</v>
      </c>
      <c r="I10" s="145">
        <v>20.895</v>
      </c>
      <c r="J10" s="95"/>
    </row>
    <row r="11" spans="1:10">
      <c r="A11" s="205" t="s">
        <v>525</v>
      </c>
      <c r="B11" s="143">
        <v>2</v>
      </c>
      <c r="C11" s="144">
        <v>3.99</v>
      </c>
      <c r="D11" s="143">
        <v>4</v>
      </c>
      <c r="E11" s="145">
        <v>8.3360000000000003</v>
      </c>
      <c r="F11" s="143">
        <v>2</v>
      </c>
      <c r="G11" s="145">
        <v>3.99</v>
      </c>
      <c r="H11" s="143">
        <v>4</v>
      </c>
      <c r="I11" s="145">
        <v>8.3360000000000003</v>
      </c>
      <c r="J11" s="95"/>
    </row>
    <row r="12" spans="1:10">
      <c r="A12" s="206"/>
      <c r="B12" s="143">
        <v>0</v>
      </c>
      <c r="C12" s="144">
        <v>2.992</v>
      </c>
      <c r="D12" s="143">
        <v>0</v>
      </c>
      <c r="E12" s="145">
        <v>5.9560000000000004</v>
      </c>
      <c r="F12" s="143">
        <v>0</v>
      </c>
      <c r="G12" s="145">
        <v>2.992</v>
      </c>
      <c r="H12" s="143">
        <v>0</v>
      </c>
      <c r="I12" s="145">
        <v>5.9560000000000004</v>
      </c>
      <c r="J12" s="95"/>
    </row>
    <row r="13" spans="1:10">
      <c r="A13" s="205" t="s">
        <v>526</v>
      </c>
      <c r="B13" s="143">
        <v>1293</v>
      </c>
      <c r="C13" s="144">
        <v>18229.300999999999</v>
      </c>
      <c r="D13" s="143">
        <v>1</v>
      </c>
      <c r="E13" s="145">
        <v>15.23</v>
      </c>
      <c r="F13" s="143">
        <v>7</v>
      </c>
      <c r="G13" s="145">
        <v>98.304000000000002</v>
      </c>
      <c r="H13" s="143">
        <v>1287</v>
      </c>
      <c r="I13" s="145">
        <v>18146.226999999999</v>
      </c>
      <c r="J13" s="95"/>
    </row>
    <row r="14" spans="1:10">
      <c r="A14" s="206"/>
      <c r="B14" s="143">
        <v>1293</v>
      </c>
      <c r="C14" s="144">
        <v>16269.004999999999</v>
      </c>
      <c r="D14" s="143">
        <v>1</v>
      </c>
      <c r="E14" s="145">
        <v>14.012</v>
      </c>
      <c r="F14" s="143">
        <v>7</v>
      </c>
      <c r="G14" s="145">
        <v>88.549000000000007</v>
      </c>
      <c r="H14" s="143">
        <v>1287</v>
      </c>
      <c r="I14" s="145">
        <v>16194.467999999999</v>
      </c>
      <c r="J14" s="95"/>
    </row>
    <row r="15" spans="1:10">
      <c r="A15" s="205" t="s">
        <v>527</v>
      </c>
      <c r="B15" s="143">
        <v>1939</v>
      </c>
      <c r="C15" s="144">
        <v>12167.474</v>
      </c>
      <c r="D15" s="143">
        <v>0</v>
      </c>
      <c r="E15" s="145">
        <v>0</v>
      </c>
      <c r="F15" s="143">
        <v>14</v>
      </c>
      <c r="G15" s="145">
        <v>106.536</v>
      </c>
      <c r="H15" s="143">
        <v>1925</v>
      </c>
      <c r="I15" s="145">
        <v>12060.938</v>
      </c>
      <c r="J15" s="95"/>
    </row>
    <row r="16" spans="1:10">
      <c r="A16" s="206"/>
      <c r="B16" s="143">
        <v>1926</v>
      </c>
      <c r="C16" s="144">
        <v>10613.441999999999</v>
      </c>
      <c r="D16" s="143">
        <v>0</v>
      </c>
      <c r="E16" s="145">
        <v>0</v>
      </c>
      <c r="F16" s="143">
        <v>14</v>
      </c>
      <c r="G16" s="145">
        <v>96.290999999999997</v>
      </c>
      <c r="H16" s="143">
        <v>1912</v>
      </c>
      <c r="I16" s="145">
        <v>10517.151</v>
      </c>
      <c r="J16" s="95"/>
    </row>
    <row r="17" spans="1:10">
      <c r="A17" s="205" t="s">
        <v>528</v>
      </c>
      <c r="B17" s="143">
        <v>44</v>
      </c>
      <c r="C17" s="144">
        <v>358.91</v>
      </c>
      <c r="D17" s="143">
        <v>21</v>
      </c>
      <c r="E17" s="145">
        <v>245.06</v>
      </c>
      <c r="F17" s="143">
        <v>44</v>
      </c>
      <c r="G17" s="145">
        <v>358.91</v>
      </c>
      <c r="H17" s="143">
        <v>21</v>
      </c>
      <c r="I17" s="145">
        <v>245.06</v>
      </c>
      <c r="J17" s="95"/>
    </row>
    <row r="18" spans="1:10">
      <c r="A18" s="206"/>
      <c r="B18" s="143">
        <v>0</v>
      </c>
      <c r="C18" s="144">
        <v>318.54199999999997</v>
      </c>
      <c r="D18" s="143">
        <v>0</v>
      </c>
      <c r="E18" s="145">
        <v>223.64599999999999</v>
      </c>
      <c r="F18" s="143">
        <v>0</v>
      </c>
      <c r="G18" s="145">
        <v>318.54199999999997</v>
      </c>
      <c r="H18" s="143">
        <v>0</v>
      </c>
      <c r="I18" s="145">
        <v>223.64600000000002</v>
      </c>
      <c r="J18" s="95"/>
    </row>
    <row r="19" spans="1:10">
      <c r="A19" s="205" t="s">
        <v>529</v>
      </c>
      <c r="B19" s="143">
        <v>0</v>
      </c>
      <c r="C19" s="144">
        <v>0</v>
      </c>
      <c r="D19" s="143">
        <v>4</v>
      </c>
      <c r="E19" s="145">
        <v>24.312000000000001</v>
      </c>
      <c r="F19" s="143">
        <v>0</v>
      </c>
      <c r="G19" s="145">
        <v>0</v>
      </c>
      <c r="H19" s="143">
        <v>4</v>
      </c>
      <c r="I19" s="145">
        <v>24.312000000000001</v>
      </c>
      <c r="J19" s="95"/>
    </row>
    <row r="20" spans="1:10">
      <c r="A20" s="206"/>
      <c r="B20" s="143">
        <v>0</v>
      </c>
      <c r="C20" s="144">
        <v>0</v>
      </c>
      <c r="D20" s="143">
        <v>3</v>
      </c>
      <c r="E20" s="145">
        <v>22.324999999999999</v>
      </c>
      <c r="F20" s="143">
        <v>0</v>
      </c>
      <c r="G20" s="145">
        <v>0</v>
      </c>
      <c r="H20" s="143">
        <v>3</v>
      </c>
      <c r="I20" s="145">
        <v>22.324999999999999</v>
      </c>
      <c r="J20" s="95"/>
    </row>
    <row r="21" spans="1:10">
      <c r="A21" s="205" t="s">
        <v>530</v>
      </c>
      <c r="B21" s="143">
        <v>1536</v>
      </c>
      <c r="C21" s="144">
        <v>413.72899999999998</v>
      </c>
      <c r="D21" s="143">
        <v>0</v>
      </c>
      <c r="E21" s="145">
        <v>0</v>
      </c>
      <c r="F21" s="143">
        <v>45</v>
      </c>
      <c r="G21" s="145">
        <v>9.1999999999999993</v>
      </c>
      <c r="H21" s="143">
        <v>1491</v>
      </c>
      <c r="I21" s="145">
        <v>404.529</v>
      </c>
      <c r="J21" s="95"/>
    </row>
    <row r="22" spans="1:10">
      <c r="A22" s="206"/>
      <c r="B22" s="143">
        <v>424</v>
      </c>
      <c r="C22" s="144">
        <v>380.471</v>
      </c>
      <c r="D22" s="143">
        <v>0</v>
      </c>
      <c r="E22" s="145">
        <v>0</v>
      </c>
      <c r="F22" s="143">
        <v>7</v>
      </c>
      <c r="G22" s="145">
        <v>8.4629999999999992</v>
      </c>
      <c r="H22" s="143">
        <v>417</v>
      </c>
      <c r="I22" s="145">
        <v>372.00799999999998</v>
      </c>
      <c r="J22" s="95"/>
    </row>
    <row r="23" spans="1:10">
      <c r="A23" s="205" t="s">
        <v>531</v>
      </c>
      <c r="B23" s="143">
        <v>549</v>
      </c>
      <c r="C23" s="144">
        <v>11019.86</v>
      </c>
      <c r="D23" s="143">
        <v>1</v>
      </c>
      <c r="E23" s="145">
        <v>33.9</v>
      </c>
      <c r="F23" s="143">
        <v>3</v>
      </c>
      <c r="G23" s="145">
        <v>99.3</v>
      </c>
      <c r="H23" s="143">
        <v>547</v>
      </c>
      <c r="I23" s="145">
        <v>10954.460000000001</v>
      </c>
      <c r="J23" s="95"/>
    </row>
    <row r="24" spans="1:10">
      <c r="A24" s="206"/>
      <c r="B24" s="143">
        <v>548</v>
      </c>
      <c r="C24" s="144">
        <v>9772.0650000000005</v>
      </c>
      <c r="D24" s="143">
        <v>1</v>
      </c>
      <c r="E24" s="145">
        <v>31.187999999999999</v>
      </c>
      <c r="F24" s="143">
        <v>3</v>
      </c>
      <c r="G24" s="145">
        <v>91.355999999999995</v>
      </c>
      <c r="H24" s="143">
        <v>546</v>
      </c>
      <c r="I24" s="145">
        <v>9711.8970000000008</v>
      </c>
      <c r="J24" s="95"/>
    </row>
    <row r="25" spans="1:10">
      <c r="A25" s="205" t="s">
        <v>532</v>
      </c>
      <c r="B25" s="143">
        <v>21</v>
      </c>
      <c r="C25" s="144">
        <v>369.61</v>
      </c>
      <c r="D25" s="143">
        <v>47</v>
      </c>
      <c r="E25" s="145">
        <v>92.6</v>
      </c>
      <c r="F25" s="143">
        <v>3</v>
      </c>
      <c r="G25" s="145">
        <v>67.37</v>
      </c>
      <c r="H25" s="143">
        <v>65</v>
      </c>
      <c r="I25" s="145">
        <v>394.84000000000003</v>
      </c>
      <c r="J25" s="95"/>
    </row>
    <row r="26" spans="1:10">
      <c r="A26" s="206"/>
      <c r="B26" s="143">
        <v>9</v>
      </c>
      <c r="C26" s="144">
        <v>341.733</v>
      </c>
      <c r="D26" s="143">
        <v>9</v>
      </c>
      <c r="E26" s="145">
        <v>85.191000000000003</v>
      </c>
      <c r="F26" s="143">
        <v>3</v>
      </c>
      <c r="G26" s="145">
        <v>61.98</v>
      </c>
      <c r="H26" s="143">
        <v>15</v>
      </c>
      <c r="I26" s="145">
        <v>364.94399999999996</v>
      </c>
      <c r="J26" s="95"/>
    </row>
    <row r="27" spans="1:10">
      <c r="A27" s="205" t="s">
        <v>533</v>
      </c>
      <c r="B27" s="143">
        <v>126</v>
      </c>
      <c r="C27" s="144">
        <v>439.88</v>
      </c>
      <c r="D27" s="143">
        <v>0</v>
      </c>
      <c r="E27" s="145">
        <v>0</v>
      </c>
      <c r="F27" s="143">
        <v>8</v>
      </c>
      <c r="G27" s="145">
        <v>56.56</v>
      </c>
      <c r="H27" s="143">
        <v>118</v>
      </c>
      <c r="I27" s="145">
        <v>383.32</v>
      </c>
      <c r="J27" s="95"/>
    </row>
    <row r="28" spans="1:10">
      <c r="A28" s="206"/>
      <c r="B28" s="143">
        <v>126</v>
      </c>
      <c r="C28" s="144">
        <v>437.41</v>
      </c>
      <c r="D28" s="143">
        <v>0</v>
      </c>
      <c r="E28" s="145">
        <v>0</v>
      </c>
      <c r="F28" s="143">
        <v>8</v>
      </c>
      <c r="G28" s="145">
        <v>56.277000000000001</v>
      </c>
      <c r="H28" s="143">
        <v>118</v>
      </c>
      <c r="I28" s="145">
        <v>381.13300000000004</v>
      </c>
      <c r="J28" s="95"/>
    </row>
    <row r="29" spans="1:10">
      <c r="A29" s="205" t="s">
        <v>534</v>
      </c>
      <c r="B29" s="143">
        <v>64</v>
      </c>
      <c r="C29" s="144">
        <v>1.4279999999999999</v>
      </c>
      <c r="D29" s="143">
        <v>0</v>
      </c>
      <c r="E29" s="145">
        <v>0</v>
      </c>
      <c r="F29" s="143">
        <v>13</v>
      </c>
      <c r="G29" s="145">
        <v>7.8E-2</v>
      </c>
      <c r="H29" s="143">
        <v>51</v>
      </c>
      <c r="I29" s="145">
        <v>1.3499999999999999</v>
      </c>
      <c r="J29" s="95"/>
    </row>
    <row r="30" spans="1:10">
      <c r="A30" s="206"/>
      <c r="B30" s="143">
        <v>64</v>
      </c>
      <c r="C30" s="144">
        <v>1.327</v>
      </c>
      <c r="D30" s="143">
        <v>0</v>
      </c>
      <c r="E30" s="145">
        <v>0</v>
      </c>
      <c r="F30" s="143">
        <v>13</v>
      </c>
      <c r="G30" s="145">
        <v>7.5999999999999998E-2</v>
      </c>
      <c r="H30" s="143">
        <v>51</v>
      </c>
      <c r="I30" s="145">
        <v>1.2509999999999999</v>
      </c>
      <c r="J30" s="95"/>
    </row>
    <row r="31" spans="1:10">
      <c r="A31" s="205" t="s">
        <v>535</v>
      </c>
      <c r="B31" s="143">
        <v>8</v>
      </c>
      <c r="C31" s="144">
        <v>94.962000000000003</v>
      </c>
      <c r="D31" s="143">
        <v>5</v>
      </c>
      <c r="E31" s="145">
        <v>56.47</v>
      </c>
      <c r="F31" s="143">
        <v>8</v>
      </c>
      <c r="G31" s="145">
        <v>94.962000000000003</v>
      </c>
      <c r="H31" s="143">
        <v>5</v>
      </c>
      <c r="I31" s="145">
        <v>56.470000000000013</v>
      </c>
      <c r="J31" s="95"/>
    </row>
    <row r="32" spans="1:10">
      <c r="A32" s="206"/>
      <c r="B32" s="143">
        <v>0</v>
      </c>
      <c r="C32" s="144">
        <v>89.113</v>
      </c>
      <c r="D32" s="143">
        <v>0</v>
      </c>
      <c r="E32" s="145">
        <v>52.027999999999999</v>
      </c>
      <c r="F32" s="143">
        <v>0</v>
      </c>
      <c r="G32" s="145">
        <v>89.113</v>
      </c>
      <c r="H32" s="143">
        <v>0</v>
      </c>
      <c r="I32" s="145">
        <v>52.027999999999992</v>
      </c>
      <c r="J32" s="95"/>
    </row>
    <row r="33" spans="1:10">
      <c r="A33" s="205" t="s">
        <v>536</v>
      </c>
      <c r="B33" s="143">
        <v>2</v>
      </c>
      <c r="C33" s="144">
        <v>23.22</v>
      </c>
      <c r="D33" s="143">
        <v>2</v>
      </c>
      <c r="E33" s="145">
        <v>22.39</v>
      </c>
      <c r="F33" s="143">
        <v>2</v>
      </c>
      <c r="G33" s="145">
        <v>23.22</v>
      </c>
      <c r="H33" s="143">
        <v>2</v>
      </c>
      <c r="I33" s="145">
        <v>22.39</v>
      </c>
      <c r="J33" s="95"/>
    </row>
    <row r="34" spans="1:10">
      <c r="A34" s="206"/>
      <c r="B34" s="143">
        <v>0</v>
      </c>
      <c r="C34" s="144">
        <v>21.361999999999998</v>
      </c>
      <c r="D34" s="143">
        <v>0</v>
      </c>
      <c r="E34" s="145">
        <v>20.599</v>
      </c>
      <c r="F34" s="143">
        <v>0</v>
      </c>
      <c r="G34" s="145">
        <v>21.361999999999998</v>
      </c>
      <c r="H34" s="143">
        <v>0</v>
      </c>
      <c r="I34" s="145">
        <v>20.599</v>
      </c>
      <c r="J34" s="95"/>
    </row>
    <row r="35" spans="1:10">
      <c r="A35" s="205" t="s">
        <v>537</v>
      </c>
      <c r="B35" s="143">
        <v>0</v>
      </c>
      <c r="C35" s="144">
        <v>0</v>
      </c>
      <c r="D35" s="143">
        <v>1</v>
      </c>
      <c r="E35" s="145">
        <v>0.24199999999999999</v>
      </c>
      <c r="F35" s="143">
        <v>1</v>
      </c>
      <c r="G35" s="145">
        <v>0.24199999999999999</v>
      </c>
      <c r="H35" s="143">
        <v>0</v>
      </c>
      <c r="I35" s="145">
        <v>0</v>
      </c>
      <c r="J35" s="95"/>
    </row>
    <row r="36" spans="1:10">
      <c r="A36" s="206"/>
      <c r="B36" s="143">
        <v>0</v>
      </c>
      <c r="C36" s="144">
        <v>0</v>
      </c>
      <c r="D36" s="143">
        <v>1</v>
      </c>
      <c r="E36" s="145">
        <v>0.18099999999999999</v>
      </c>
      <c r="F36" s="143">
        <v>1</v>
      </c>
      <c r="G36" s="145">
        <v>0.18099999999999999</v>
      </c>
      <c r="H36" s="143">
        <v>0</v>
      </c>
      <c r="I36" s="145">
        <v>0</v>
      </c>
      <c r="J36" s="95"/>
    </row>
    <row r="37" spans="1:10">
      <c r="A37" s="205" t="s">
        <v>538</v>
      </c>
      <c r="B37" s="143">
        <v>0</v>
      </c>
      <c r="C37" s="144">
        <v>0</v>
      </c>
      <c r="D37" s="143">
        <v>9</v>
      </c>
      <c r="E37" s="145">
        <v>117.94</v>
      </c>
      <c r="F37" s="143">
        <v>9</v>
      </c>
      <c r="G37" s="145">
        <v>117.94</v>
      </c>
      <c r="H37" s="143">
        <v>0</v>
      </c>
      <c r="I37" s="145">
        <v>0</v>
      </c>
      <c r="J37" s="95"/>
    </row>
    <row r="38" spans="1:10">
      <c r="A38" s="206"/>
      <c r="B38" s="143">
        <v>0</v>
      </c>
      <c r="C38" s="144">
        <v>0</v>
      </c>
      <c r="D38" s="143">
        <v>5</v>
      </c>
      <c r="E38" s="145">
        <v>110.294</v>
      </c>
      <c r="F38" s="143">
        <v>5</v>
      </c>
      <c r="G38" s="145">
        <v>110.294</v>
      </c>
      <c r="H38" s="143">
        <v>0</v>
      </c>
      <c r="I38" s="145">
        <v>0</v>
      </c>
      <c r="J38" s="95"/>
    </row>
    <row r="39" spans="1:10">
      <c r="A39" s="205" t="s">
        <v>539</v>
      </c>
      <c r="B39" s="143">
        <v>937</v>
      </c>
      <c r="C39" s="144">
        <v>859.57500000000005</v>
      </c>
      <c r="D39" s="143">
        <v>0</v>
      </c>
      <c r="E39" s="145">
        <v>0</v>
      </c>
      <c r="F39" s="143">
        <v>15</v>
      </c>
      <c r="G39" s="145">
        <v>12.58</v>
      </c>
      <c r="H39" s="143">
        <v>922</v>
      </c>
      <c r="I39" s="145">
        <v>846.995</v>
      </c>
      <c r="J39" s="95"/>
    </row>
    <row r="40" spans="1:10">
      <c r="A40" s="206"/>
      <c r="B40" s="143">
        <v>937</v>
      </c>
      <c r="C40" s="144">
        <v>768.03599999999994</v>
      </c>
      <c r="D40" s="143">
        <v>0</v>
      </c>
      <c r="E40" s="145">
        <v>0</v>
      </c>
      <c r="F40" s="143">
        <v>15</v>
      </c>
      <c r="G40" s="145">
        <v>11.452999999999999</v>
      </c>
      <c r="H40" s="143">
        <v>922</v>
      </c>
      <c r="I40" s="145">
        <v>756.58299999999997</v>
      </c>
      <c r="J40" s="95"/>
    </row>
    <row r="41" spans="1:10">
      <c r="A41" s="205" t="s">
        <v>540</v>
      </c>
      <c r="B41" s="143">
        <v>900</v>
      </c>
      <c r="C41" s="144">
        <v>3674.6260000000002</v>
      </c>
      <c r="D41" s="143">
        <v>0</v>
      </c>
      <c r="E41" s="145">
        <v>0</v>
      </c>
      <c r="F41" s="143">
        <v>12</v>
      </c>
      <c r="G41" s="145">
        <v>26.128</v>
      </c>
      <c r="H41" s="143">
        <v>888</v>
      </c>
      <c r="I41" s="145">
        <v>3648.498</v>
      </c>
      <c r="J41" s="95"/>
    </row>
    <row r="42" spans="1:10">
      <c r="A42" s="206"/>
      <c r="B42" s="143">
        <v>899</v>
      </c>
      <c r="C42" s="144">
        <v>3208.4839999999999</v>
      </c>
      <c r="D42" s="143">
        <v>0</v>
      </c>
      <c r="E42" s="145">
        <v>0</v>
      </c>
      <c r="F42" s="143">
        <v>12</v>
      </c>
      <c r="G42" s="145">
        <v>23.713999999999999</v>
      </c>
      <c r="H42" s="143">
        <v>887</v>
      </c>
      <c r="I42" s="145">
        <v>3184.77</v>
      </c>
      <c r="J42" s="95"/>
    </row>
    <row r="43" spans="1:10">
      <c r="A43" s="201" t="s">
        <v>20</v>
      </c>
      <c r="B43" s="146">
        <v>7966</v>
      </c>
      <c r="C43" s="147">
        <v>55883.402999999998</v>
      </c>
      <c r="D43" s="146">
        <v>99</v>
      </c>
      <c r="E43" s="147">
        <v>661.22</v>
      </c>
      <c r="F43" s="146">
        <v>198</v>
      </c>
      <c r="G43" s="147">
        <v>1223.49</v>
      </c>
      <c r="H43" s="146">
        <v>7867</v>
      </c>
      <c r="I43" s="147">
        <v>55321.133000000002</v>
      </c>
      <c r="J43" s="95"/>
    </row>
    <row r="44" spans="1:10">
      <c r="A44" s="202"/>
      <c r="B44" s="146">
        <v>6475</v>
      </c>
      <c r="C44" s="147">
        <v>49377.186999999998</v>
      </c>
      <c r="D44" s="146">
        <v>21</v>
      </c>
      <c r="E44" s="142">
        <v>608.37</v>
      </c>
      <c r="F44" s="146">
        <v>91</v>
      </c>
      <c r="G44" s="142">
        <v>1116.96</v>
      </c>
      <c r="H44" s="146">
        <v>6405</v>
      </c>
      <c r="I44" s="147">
        <v>48868.597000000002</v>
      </c>
      <c r="J44" s="95"/>
    </row>
    <row r="45" spans="1:10">
      <c r="A45" s="203" t="s">
        <v>541</v>
      </c>
      <c r="B45" s="204"/>
      <c r="C45" s="204"/>
      <c r="D45" s="204"/>
      <c r="E45" s="204"/>
      <c r="F45" s="204"/>
      <c r="G45" s="204"/>
      <c r="H45" s="204"/>
      <c r="I45" s="204"/>
      <c r="J45" s="91"/>
    </row>
    <row r="46" spans="1:10">
      <c r="A46" s="98"/>
      <c r="B46" s="86"/>
      <c r="C46" s="87"/>
      <c r="D46" s="86"/>
      <c r="E46" s="82"/>
      <c r="F46" s="86"/>
      <c r="G46" s="82"/>
      <c r="H46" s="86"/>
      <c r="I46" s="97"/>
      <c r="J46" s="91"/>
    </row>
    <row r="47" spans="1:10">
      <c r="A47" s="99"/>
      <c r="B47" s="100"/>
      <c r="C47" s="100"/>
      <c r="D47" s="100"/>
      <c r="E47" s="100"/>
      <c r="F47" s="100"/>
      <c r="G47" s="100"/>
      <c r="H47" s="100"/>
      <c r="I47" s="100"/>
      <c r="J47" s="88"/>
    </row>
  </sheetData>
  <mergeCells count="30">
    <mergeCell ref="A43:A44"/>
    <mergeCell ref="A45:I45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7"/>
    </sheetView>
  </sheetViews>
  <sheetFormatPr defaultRowHeight="15"/>
  <cols>
    <col min="1" max="1" width="22.7109375" style="9" customWidth="1"/>
    <col min="2" max="9" width="9.140625" style="9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660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661</v>
      </c>
      <c r="B7" s="143">
        <v>0</v>
      </c>
      <c r="C7" s="144">
        <v>0</v>
      </c>
      <c r="D7" s="143">
        <v>0</v>
      </c>
      <c r="E7" s="145">
        <v>0</v>
      </c>
      <c r="F7" s="143">
        <v>0</v>
      </c>
      <c r="G7" s="145">
        <v>0</v>
      </c>
      <c r="H7" s="143">
        <v>0</v>
      </c>
      <c r="I7" s="145">
        <v>0</v>
      </c>
      <c r="J7" s="95"/>
    </row>
    <row r="8" spans="1:10">
      <c r="A8" s="206"/>
      <c r="B8" s="143">
        <v>0</v>
      </c>
      <c r="C8" s="144">
        <v>1E-3</v>
      </c>
      <c r="D8" s="143">
        <v>0</v>
      </c>
      <c r="E8" s="145">
        <v>0</v>
      </c>
      <c r="F8" s="143">
        <v>0</v>
      </c>
      <c r="G8" s="145">
        <v>0</v>
      </c>
      <c r="H8" s="143">
        <v>0</v>
      </c>
      <c r="I8" s="145">
        <v>1E-3</v>
      </c>
      <c r="J8" s="95"/>
    </row>
    <row r="9" spans="1:10">
      <c r="A9" s="205" t="s">
        <v>662</v>
      </c>
      <c r="B9" s="143">
        <v>694</v>
      </c>
      <c r="C9" s="144">
        <v>10207.709999999999</v>
      </c>
      <c r="D9" s="143">
        <v>0</v>
      </c>
      <c r="E9" s="145">
        <v>0</v>
      </c>
      <c r="F9" s="143">
        <v>4</v>
      </c>
      <c r="G9" s="145">
        <v>39.14</v>
      </c>
      <c r="H9" s="143">
        <v>690</v>
      </c>
      <c r="I9" s="145">
        <v>10168.57</v>
      </c>
      <c r="J9" s="95"/>
    </row>
    <row r="10" spans="1:10">
      <c r="A10" s="206"/>
      <c r="B10" s="143">
        <v>320</v>
      </c>
      <c r="C10" s="144">
        <v>8742.723</v>
      </c>
      <c r="D10" s="143">
        <v>0</v>
      </c>
      <c r="E10" s="145">
        <v>0</v>
      </c>
      <c r="F10" s="143">
        <v>1</v>
      </c>
      <c r="G10" s="145">
        <v>37.573999999999998</v>
      </c>
      <c r="H10" s="143">
        <v>319</v>
      </c>
      <c r="I10" s="145">
        <v>8705.1489999999994</v>
      </c>
      <c r="J10" s="95"/>
    </row>
    <row r="11" spans="1:10">
      <c r="A11" s="205" t="s">
        <v>663</v>
      </c>
      <c r="B11" s="143">
        <v>11</v>
      </c>
      <c r="C11" s="144">
        <v>85.44</v>
      </c>
      <c r="D11" s="143">
        <v>0</v>
      </c>
      <c r="E11" s="145">
        <v>0</v>
      </c>
      <c r="F11" s="143">
        <v>0</v>
      </c>
      <c r="G11" s="145">
        <v>0</v>
      </c>
      <c r="H11" s="143">
        <v>11</v>
      </c>
      <c r="I11" s="145">
        <v>85.44</v>
      </c>
      <c r="J11" s="95"/>
    </row>
    <row r="12" spans="1:10">
      <c r="A12" s="206"/>
      <c r="B12" s="143">
        <v>7</v>
      </c>
      <c r="C12" s="144">
        <v>73.36</v>
      </c>
      <c r="D12" s="143">
        <v>0</v>
      </c>
      <c r="E12" s="145">
        <v>0</v>
      </c>
      <c r="F12" s="143">
        <v>0</v>
      </c>
      <c r="G12" s="145">
        <v>0</v>
      </c>
      <c r="H12" s="143">
        <v>7</v>
      </c>
      <c r="I12" s="145">
        <v>73.36</v>
      </c>
      <c r="J12" s="95"/>
    </row>
    <row r="13" spans="1:10">
      <c r="A13" s="205" t="s">
        <v>664</v>
      </c>
      <c r="B13" s="143">
        <v>0</v>
      </c>
      <c r="C13" s="144">
        <v>0</v>
      </c>
      <c r="D13" s="143">
        <v>1</v>
      </c>
      <c r="E13" s="145">
        <v>3.5459999999999998</v>
      </c>
      <c r="F13" s="143">
        <v>1</v>
      </c>
      <c r="G13" s="145">
        <v>3.5459999999999998</v>
      </c>
      <c r="H13" s="143">
        <v>0</v>
      </c>
      <c r="I13" s="145">
        <v>0</v>
      </c>
      <c r="J13" s="95"/>
    </row>
    <row r="14" spans="1:10">
      <c r="A14" s="206"/>
      <c r="B14" s="143">
        <v>0</v>
      </c>
      <c r="C14" s="144">
        <v>0</v>
      </c>
      <c r="D14" s="143">
        <v>0</v>
      </c>
      <c r="E14" s="145">
        <v>2.6589999999999998</v>
      </c>
      <c r="F14" s="143">
        <v>0</v>
      </c>
      <c r="G14" s="145">
        <v>2.6589999999999998</v>
      </c>
      <c r="H14" s="143">
        <v>0</v>
      </c>
      <c r="I14" s="145">
        <v>0</v>
      </c>
      <c r="J14" s="95"/>
    </row>
    <row r="15" spans="1:10">
      <c r="A15" s="205" t="s">
        <v>665</v>
      </c>
      <c r="B15" s="143">
        <v>1314</v>
      </c>
      <c r="C15" s="144">
        <v>17041.733</v>
      </c>
      <c r="D15" s="143">
        <v>0</v>
      </c>
      <c r="E15" s="145">
        <v>0</v>
      </c>
      <c r="F15" s="143">
        <v>220</v>
      </c>
      <c r="G15" s="145">
        <v>263.60000000000002</v>
      </c>
      <c r="H15" s="143">
        <v>1094</v>
      </c>
      <c r="I15" s="145">
        <v>16778.133000000002</v>
      </c>
      <c r="J15" s="95"/>
    </row>
    <row r="16" spans="1:10">
      <c r="A16" s="206"/>
      <c r="B16" s="143">
        <v>1314</v>
      </c>
      <c r="C16" s="144">
        <v>15089.929</v>
      </c>
      <c r="D16" s="143">
        <v>0</v>
      </c>
      <c r="E16" s="145">
        <v>0</v>
      </c>
      <c r="F16" s="143">
        <v>220</v>
      </c>
      <c r="G16" s="145">
        <v>242.577</v>
      </c>
      <c r="H16" s="143">
        <v>1094</v>
      </c>
      <c r="I16" s="145">
        <v>14847.352000000001</v>
      </c>
      <c r="J16" s="95"/>
    </row>
    <row r="17" spans="1:10">
      <c r="A17" s="205" t="s">
        <v>666</v>
      </c>
      <c r="B17" s="143">
        <v>1797</v>
      </c>
      <c r="C17" s="144">
        <v>10809.864</v>
      </c>
      <c r="D17" s="143">
        <v>0</v>
      </c>
      <c r="E17" s="145">
        <v>0</v>
      </c>
      <c r="F17" s="143">
        <v>30</v>
      </c>
      <c r="G17" s="145">
        <v>189.51400000000001</v>
      </c>
      <c r="H17" s="143">
        <v>1767</v>
      </c>
      <c r="I17" s="145">
        <v>10620.35</v>
      </c>
      <c r="J17" s="95"/>
    </row>
    <row r="18" spans="1:10">
      <c r="A18" s="206"/>
      <c r="B18" s="143">
        <v>1797</v>
      </c>
      <c r="C18" s="144">
        <v>9317.8240000000005</v>
      </c>
      <c r="D18" s="143">
        <v>0</v>
      </c>
      <c r="E18" s="145">
        <v>0</v>
      </c>
      <c r="F18" s="143">
        <v>30</v>
      </c>
      <c r="G18" s="145">
        <v>172.59100000000001</v>
      </c>
      <c r="H18" s="143">
        <v>1767</v>
      </c>
      <c r="I18" s="145">
        <v>9145.2330000000002</v>
      </c>
      <c r="J18" s="95"/>
    </row>
    <row r="19" spans="1:10">
      <c r="A19" s="205" t="s">
        <v>667</v>
      </c>
      <c r="B19" s="143">
        <v>0</v>
      </c>
      <c r="C19" s="144">
        <v>0</v>
      </c>
      <c r="D19" s="143">
        <v>43</v>
      </c>
      <c r="E19" s="145">
        <v>260.70999999999998</v>
      </c>
      <c r="F19" s="143">
        <v>43</v>
      </c>
      <c r="G19" s="145">
        <v>260.70999999999998</v>
      </c>
      <c r="H19" s="143">
        <v>0</v>
      </c>
      <c r="I19" s="145">
        <v>0</v>
      </c>
      <c r="J19" s="95"/>
    </row>
    <row r="20" spans="1:10">
      <c r="A20" s="206"/>
      <c r="B20" s="143">
        <v>0</v>
      </c>
      <c r="C20" s="144">
        <v>0</v>
      </c>
      <c r="D20" s="143">
        <v>0</v>
      </c>
      <c r="E20" s="145">
        <v>237.23099999999999</v>
      </c>
      <c r="F20" s="143">
        <v>0</v>
      </c>
      <c r="G20" s="145">
        <v>237.23099999999999</v>
      </c>
      <c r="H20" s="143">
        <v>0</v>
      </c>
      <c r="I20" s="145">
        <v>0</v>
      </c>
      <c r="J20" s="95"/>
    </row>
    <row r="21" spans="1:10">
      <c r="A21" s="205" t="s">
        <v>668</v>
      </c>
      <c r="B21" s="143">
        <v>0</v>
      </c>
      <c r="C21" s="144">
        <v>0</v>
      </c>
      <c r="D21" s="143">
        <v>10</v>
      </c>
      <c r="E21" s="145">
        <v>158.358</v>
      </c>
      <c r="F21" s="143">
        <v>0</v>
      </c>
      <c r="G21" s="145">
        <v>0</v>
      </c>
      <c r="H21" s="143">
        <v>10</v>
      </c>
      <c r="I21" s="145">
        <v>158.358</v>
      </c>
      <c r="J21" s="95"/>
    </row>
    <row r="22" spans="1:10">
      <c r="A22" s="206"/>
      <c r="B22" s="143">
        <v>0</v>
      </c>
      <c r="C22" s="144">
        <v>-1E-3</v>
      </c>
      <c r="D22" s="143">
        <v>7</v>
      </c>
      <c r="E22" s="145">
        <v>144.05500000000001</v>
      </c>
      <c r="F22" s="143">
        <v>0</v>
      </c>
      <c r="G22" s="145">
        <v>0</v>
      </c>
      <c r="H22" s="143">
        <v>7</v>
      </c>
      <c r="I22" s="145">
        <v>144.054</v>
      </c>
      <c r="J22" s="95"/>
    </row>
    <row r="23" spans="1:10">
      <c r="A23" s="205" t="s">
        <v>669</v>
      </c>
      <c r="B23" s="143">
        <v>1888</v>
      </c>
      <c r="C23" s="144">
        <v>468.72699999999998</v>
      </c>
      <c r="D23" s="143">
        <v>0</v>
      </c>
      <c r="E23" s="145">
        <v>0</v>
      </c>
      <c r="F23" s="143">
        <v>30</v>
      </c>
      <c r="G23" s="145">
        <v>11.56</v>
      </c>
      <c r="H23" s="143">
        <v>1858</v>
      </c>
      <c r="I23" s="145">
        <v>457.16699999999997</v>
      </c>
      <c r="J23" s="95"/>
    </row>
    <row r="24" spans="1:10">
      <c r="A24" s="206"/>
      <c r="B24" s="143">
        <v>493</v>
      </c>
      <c r="C24" s="144">
        <v>430.71499999999997</v>
      </c>
      <c r="D24" s="143">
        <v>0</v>
      </c>
      <c r="E24" s="145">
        <v>0</v>
      </c>
      <c r="F24" s="143">
        <v>9</v>
      </c>
      <c r="G24" s="145">
        <v>10.635999999999999</v>
      </c>
      <c r="H24" s="143">
        <v>484</v>
      </c>
      <c r="I24" s="145">
        <v>420.07899999999995</v>
      </c>
      <c r="J24" s="95"/>
    </row>
    <row r="25" spans="1:10">
      <c r="A25" s="205" t="s">
        <v>670</v>
      </c>
      <c r="B25" s="143">
        <v>405</v>
      </c>
      <c r="C25" s="144">
        <v>8713.4279999999999</v>
      </c>
      <c r="D25" s="143">
        <v>0</v>
      </c>
      <c r="E25" s="145">
        <v>0</v>
      </c>
      <c r="F25" s="143">
        <v>7</v>
      </c>
      <c r="G25" s="145">
        <v>156.48699999999999</v>
      </c>
      <c r="H25" s="143">
        <v>398</v>
      </c>
      <c r="I25" s="145">
        <v>8556.9410000000007</v>
      </c>
      <c r="J25" s="95"/>
    </row>
    <row r="26" spans="1:10">
      <c r="A26" s="206"/>
      <c r="B26" s="143">
        <v>405</v>
      </c>
      <c r="C26" s="144">
        <v>7661.5159999999996</v>
      </c>
      <c r="D26" s="143">
        <v>0</v>
      </c>
      <c r="E26" s="145">
        <v>0</v>
      </c>
      <c r="F26" s="143">
        <v>7</v>
      </c>
      <c r="G26" s="145">
        <v>143.96799999999999</v>
      </c>
      <c r="H26" s="143">
        <v>398</v>
      </c>
      <c r="I26" s="145">
        <v>7517.5479999999998</v>
      </c>
      <c r="J26" s="95"/>
    </row>
    <row r="27" spans="1:10">
      <c r="A27" s="205" t="s">
        <v>671</v>
      </c>
      <c r="B27" s="143">
        <v>23</v>
      </c>
      <c r="C27" s="144">
        <v>460.59899999999999</v>
      </c>
      <c r="D27" s="143">
        <v>1</v>
      </c>
      <c r="E27" s="145">
        <v>17.899999999999999</v>
      </c>
      <c r="F27" s="143">
        <v>1</v>
      </c>
      <c r="G27" s="145">
        <v>38.86</v>
      </c>
      <c r="H27" s="143">
        <v>23</v>
      </c>
      <c r="I27" s="145">
        <v>439.63899999999995</v>
      </c>
      <c r="J27" s="95"/>
    </row>
    <row r="28" spans="1:10">
      <c r="A28" s="206"/>
      <c r="B28" s="143">
        <v>17</v>
      </c>
      <c r="C28" s="144">
        <v>431.25400000000002</v>
      </c>
      <c r="D28" s="143">
        <v>1</v>
      </c>
      <c r="E28" s="145">
        <v>16.468</v>
      </c>
      <c r="F28" s="143">
        <v>1</v>
      </c>
      <c r="G28" s="145">
        <v>35.750999999999998</v>
      </c>
      <c r="H28" s="143">
        <v>17</v>
      </c>
      <c r="I28" s="145">
        <v>411.97100000000006</v>
      </c>
      <c r="J28" s="95"/>
    </row>
    <row r="29" spans="1:10">
      <c r="A29" s="205" t="s">
        <v>672</v>
      </c>
      <c r="B29" s="143">
        <v>118</v>
      </c>
      <c r="C29" s="144">
        <v>421.87</v>
      </c>
      <c r="D29" s="143">
        <v>2</v>
      </c>
      <c r="E29" s="145">
        <v>40.03</v>
      </c>
      <c r="F29" s="143">
        <v>17</v>
      </c>
      <c r="G29" s="145">
        <v>99.42</v>
      </c>
      <c r="H29" s="143">
        <v>103</v>
      </c>
      <c r="I29" s="145">
        <v>362.47999999999996</v>
      </c>
      <c r="J29" s="95"/>
    </row>
    <row r="30" spans="1:10">
      <c r="A30" s="206"/>
      <c r="B30" s="143">
        <v>118</v>
      </c>
      <c r="C30" s="144">
        <v>415.221</v>
      </c>
      <c r="D30" s="143">
        <v>2</v>
      </c>
      <c r="E30" s="145">
        <v>39.83</v>
      </c>
      <c r="F30" s="143">
        <v>17</v>
      </c>
      <c r="G30" s="145">
        <v>98.924000000000007</v>
      </c>
      <c r="H30" s="143">
        <v>103</v>
      </c>
      <c r="I30" s="145">
        <v>356.12699999999995</v>
      </c>
      <c r="J30" s="95"/>
    </row>
    <row r="31" spans="1:10">
      <c r="A31" s="205" t="s">
        <v>673</v>
      </c>
      <c r="B31" s="143">
        <v>42</v>
      </c>
      <c r="C31" s="144">
        <v>1.163</v>
      </c>
      <c r="D31" s="143">
        <v>200</v>
      </c>
      <c r="E31" s="145">
        <v>0.8</v>
      </c>
      <c r="F31" s="143">
        <v>32</v>
      </c>
      <c r="G31" s="145">
        <v>0.18</v>
      </c>
      <c r="H31" s="143">
        <v>210</v>
      </c>
      <c r="I31" s="145">
        <v>1.7830000000000001</v>
      </c>
      <c r="J31" s="95"/>
    </row>
    <row r="32" spans="1:10">
      <c r="A32" s="206"/>
      <c r="B32" s="143">
        <v>42</v>
      </c>
      <c r="C32" s="144">
        <v>1.0820000000000001</v>
      </c>
      <c r="D32" s="143">
        <v>200</v>
      </c>
      <c r="E32" s="145">
        <v>0.8</v>
      </c>
      <c r="F32" s="143">
        <v>32</v>
      </c>
      <c r="G32" s="145">
        <v>0.17599999999999999</v>
      </c>
      <c r="H32" s="143">
        <v>210</v>
      </c>
      <c r="I32" s="145">
        <v>1.7060000000000002</v>
      </c>
      <c r="J32" s="95"/>
    </row>
    <row r="33" spans="1:10">
      <c r="A33" s="205" t="s">
        <v>674</v>
      </c>
      <c r="B33" s="143">
        <v>3</v>
      </c>
      <c r="C33" s="144">
        <v>49.637999999999998</v>
      </c>
      <c r="D33" s="143">
        <v>6</v>
      </c>
      <c r="E33" s="145">
        <v>39.72</v>
      </c>
      <c r="F33" s="143">
        <v>3</v>
      </c>
      <c r="G33" s="145">
        <v>49.637999999999998</v>
      </c>
      <c r="H33" s="143">
        <v>6</v>
      </c>
      <c r="I33" s="145">
        <v>39.720000000000006</v>
      </c>
      <c r="J33" s="95"/>
    </row>
    <row r="34" spans="1:10">
      <c r="A34" s="206"/>
      <c r="B34" s="143">
        <v>0</v>
      </c>
      <c r="C34" s="144">
        <v>47.036000000000001</v>
      </c>
      <c r="D34" s="143">
        <v>0</v>
      </c>
      <c r="E34" s="145">
        <v>37.484000000000002</v>
      </c>
      <c r="F34" s="143">
        <v>0</v>
      </c>
      <c r="G34" s="145">
        <v>47.036000000000001</v>
      </c>
      <c r="H34" s="143">
        <v>0</v>
      </c>
      <c r="I34" s="145">
        <v>37.484000000000009</v>
      </c>
      <c r="J34" s="95"/>
    </row>
    <row r="35" spans="1:10">
      <c r="A35" s="205" t="s">
        <v>675</v>
      </c>
      <c r="B35" s="143">
        <v>10</v>
      </c>
      <c r="C35" s="144">
        <v>149.6</v>
      </c>
      <c r="D35" s="143">
        <v>0</v>
      </c>
      <c r="E35" s="145">
        <v>0</v>
      </c>
      <c r="F35" s="143">
        <v>10</v>
      </c>
      <c r="G35" s="145">
        <v>149.6</v>
      </c>
      <c r="H35" s="143">
        <v>0</v>
      </c>
      <c r="I35" s="145">
        <v>0</v>
      </c>
      <c r="J35" s="95"/>
    </row>
    <row r="36" spans="1:10">
      <c r="A36" s="206"/>
      <c r="B36" s="143">
        <v>0</v>
      </c>
      <c r="C36" s="144">
        <v>137.631</v>
      </c>
      <c r="D36" s="143">
        <v>0</v>
      </c>
      <c r="E36" s="145">
        <v>0</v>
      </c>
      <c r="F36" s="143">
        <v>0</v>
      </c>
      <c r="G36" s="145">
        <v>137.631</v>
      </c>
      <c r="H36" s="143">
        <v>0</v>
      </c>
      <c r="I36" s="145">
        <v>0</v>
      </c>
      <c r="J36" s="95"/>
    </row>
    <row r="37" spans="1:10">
      <c r="A37" s="205" t="s">
        <v>18</v>
      </c>
      <c r="B37" s="143">
        <v>1</v>
      </c>
      <c r="C37" s="144">
        <v>4.1870000000000003</v>
      </c>
      <c r="D37" s="143">
        <v>0</v>
      </c>
      <c r="E37" s="145">
        <v>0</v>
      </c>
      <c r="F37" s="143">
        <v>1</v>
      </c>
      <c r="G37" s="145">
        <v>4.1870000000000003</v>
      </c>
      <c r="H37" s="143">
        <v>0</v>
      </c>
      <c r="I37" s="145">
        <v>0</v>
      </c>
      <c r="J37" s="95"/>
    </row>
    <row r="38" spans="1:10">
      <c r="A38" s="206"/>
      <c r="B38" s="143">
        <v>0</v>
      </c>
      <c r="C38" s="144">
        <v>3.8519999999999999</v>
      </c>
      <c r="D38" s="143">
        <v>0</v>
      </c>
      <c r="E38" s="145">
        <v>0</v>
      </c>
      <c r="F38" s="143">
        <v>0</v>
      </c>
      <c r="G38" s="145">
        <v>3.8519999999999999</v>
      </c>
      <c r="H38" s="143">
        <v>0</v>
      </c>
      <c r="I38" s="145">
        <v>0</v>
      </c>
      <c r="J38" s="95"/>
    </row>
    <row r="39" spans="1:10">
      <c r="A39" s="205" t="s">
        <v>676</v>
      </c>
      <c r="B39" s="143">
        <v>0</v>
      </c>
      <c r="C39" s="144">
        <v>0</v>
      </c>
      <c r="D39" s="143">
        <v>18</v>
      </c>
      <c r="E39" s="145">
        <v>242.565</v>
      </c>
      <c r="F39" s="143">
        <v>17</v>
      </c>
      <c r="G39" s="145">
        <v>241.715</v>
      </c>
      <c r="H39" s="143">
        <v>1</v>
      </c>
      <c r="I39" s="145">
        <v>0.84999999999999432</v>
      </c>
      <c r="J39" s="95"/>
    </row>
    <row r="40" spans="1:10">
      <c r="A40" s="206"/>
      <c r="B40" s="143">
        <v>0</v>
      </c>
      <c r="C40" s="144">
        <v>0</v>
      </c>
      <c r="D40" s="143">
        <v>11</v>
      </c>
      <c r="E40" s="145">
        <v>226.09299999999999</v>
      </c>
      <c r="F40" s="143">
        <v>10</v>
      </c>
      <c r="G40" s="145">
        <v>225.31100000000001</v>
      </c>
      <c r="H40" s="143">
        <v>1</v>
      </c>
      <c r="I40" s="145">
        <v>0.78199999999998226</v>
      </c>
      <c r="J40" s="95"/>
    </row>
    <row r="41" spans="1:10">
      <c r="A41" s="205" t="s">
        <v>677</v>
      </c>
      <c r="B41" s="143">
        <v>837</v>
      </c>
      <c r="C41" s="144">
        <v>723.91899999999998</v>
      </c>
      <c r="D41" s="143">
        <v>0</v>
      </c>
      <c r="E41" s="145">
        <v>0</v>
      </c>
      <c r="F41" s="143">
        <v>13</v>
      </c>
      <c r="G41" s="145">
        <v>15.907</v>
      </c>
      <c r="H41" s="143">
        <v>824</v>
      </c>
      <c r="I41" s="145">
        <v>708.01199999999994</v>
      </c>
      <c r="J41" s="95"/>
    </row>
    <row r="42" spans="1:10">
      <c r="A42" s="206"/>
      <c r="B42" s="143">
        <v>837</v>
      </c>
      <c r="C42" s="144">
        <v>643.12699999999995</v>
      </c>
      <c r="D42" s="143">
        <v>0</v>
      </c>
      <c r="E42" s="145">
        <v>0</v>
      </c>
      <c r="F42" s="143">
        <v>13</v>
      </c>
      <c r="G42" s="145">
        <v>14.188000000000001</v>
      </c>
      <c r="H42" s="143">
        <v>824</v>
      </c>
      <c r="I42" s="145">
        <v>628.93899999999996</v>
      </c>
      <c r="J42" s="95"/>
    </row>
    <row r="43" spans="1:10">
      <c r="A43" s="205" t="s">
        <v>678</v>
      </c>
      <c r="B43" s="143">
        <v>887</v>
      </c>
      <c r="C43" s="144">
        <v>3608.569</v>
      </c>
      <c r="D43" s="143">
        <v>0</v>
      </c>
      <c r="E43" s="145">
        <v>0</v>
      </c>
      <c r="F43" s="143">
        <v>9</v>
      </c>
      <c r="G43" s="145">
        <v>33.353999999999999</v>
      </c>
      <c r="H43" s="143">
        <v>878</v>
      </c>
      <c r="I43" s="145">
        <v>3575.2150000000001</v>
      </c>
      <c r="J43" s="91"/>
    </row>
    <row r="44" spans="1:10">
      <c r="A44" s="206"/>
      <c r="B44" s="143">
        <v>886</v>
      </c>
      <c r="C44" s="144">
        <v>3108.4090000000001</v>
      </c>
      <c r="D44" s="143">
        <v>0</v>
      </c>
      <c r="E44" s="145">
        <v>0</v>
      </c>
      <c r="F44" s="143">
        <v>9</v>
      </c>
      <c r="G44" s="145">
        <v>28.664999999999999</v>
      </c>
      <c r="H44" s="143">
        <v>877</v>
      </c>
      <c r="I44" s="145">
        <v>3079.7440000000001</v>
      </c>
      <c r="J44" s="91"/>
    </row>
    <row r="45" spans="1:10">
      <c r="A45" s="201" t="s">
        <v>20</v>
      </c>
      <c r="B45" s="146">
        <v>8030</v>
      </c>
      <c r="C45" s="147">
        <v>52746.447</v>
      </c>
      <c r="D45" s="146">
        <v>281</v>
      </c>
      <c r="E45" s="147">
        <v>763.62900000000002</v>
      </c>
      <c r="F45" s="146">
        <v>438</v>
      </c>
      <c r="G45" s="147">
        <v>1557.4179999999999</v>
      </c>
      <c r="H45" s="146">
        <v>7873</v>
      </c>
      <c r="I45" s="147">
        <v>51952.658000000003</v>
      </c>
      <c r="J45" s="88"/>
    </row>
    <row r="46" spans="1:10">
      <c r="A46" s="202"/>
      <c r="B46" s="146">
        <v>6236</v>
      </c>
      <c r="C46" s="147">
        <v>46103.678999999996</v>
      </c>
      <c r="D46" s="146">
        <v>221</v>
      </c>
      <c r="E46" s="142">
        <v>704.62</v>
      </c>
      <c r="F46" s="146">
        <v>349</v>
      </c>
      <c r="G46" s="142">
        <v>1438.77</v>
      </c>
      <c r="H46" s="146">
        <v>6108</v>
      </c>
      <c r="I46" s="147">
        <v>45369.529000000002</v>
      </c>
    </row>
    <row r="47" spans="1:10">
      <c r="A47" s="203" t="s">
        <v>626</v>
      </c>
      <c r="B47" s="204"/>
      <c r="C47" s="204"/>
      <c r="D47" s="204"/>
      <c r="E47" s="204"/>
      <c r="F47" s="204"/>
      <c r="G47" s="204"/>
      <c r="H47" s="204"/>
      <c r="I47" s="204"/>
    </row>
  </sheetData>
  <mergeCells count="31">
    <mergeCell ref="A43:A44"/>
    <mergeCell ref="A45:A46"/>
    <mergeCell ref="A47:I47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I51"/>
    </sheetView>
  </sheetViews>
  <sheetFormatPr defaultRowHeight="15"/>
  <cols>
    <col min="1" max="1" width="26.57031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453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454</v>
      </c>
      <c r="B7" s="143">
        <v>1445</v>
      </c>
      <c r="C7" s="144">
        <v>5483.1109999999999</v>
      </c>
      <c r="D7" s="143">
        <v>0</v>
      </c>
      <c r="E7" s="145">
        <v>0</v>
      </c>
      <c r="F7" s="143">
        <v>0</v>
      </c>
      <c r="G7" s="145">
        <v>0</v>
      </c>
      <c r="H7" s="143">
        <v>1445</v>
      </c>
      <c r="I7" s="145">
        <v>5483.1109999999999</v>
      </c>
      <c r="J7" s="95"/>
    </row>
    <row r="8" spans="1:10">
      <c r="A8" s="206"/>
      <c r="B8" s="143">
        <v>1445</v>
      </c>
      <c r="C8" s="144">
        <v>4461.4650000000001</v>
      </c>
      <c r="D8" s="143">
        <v>0</v>
      </c>
      <c r="E8" s="145">
        <v>0</v>
      </c>
      <c r="F8" s="143">
        <v>0</v>
      </c>
      <c r="G8" s="145">
        <v>0</v>
      </c>
      <c r="H8" s="143">
        <v>1445</v>
      </c>
      <c r="I8" s="145">
        <v>4461.4650000000001</v>
      </c>
      <c r="J8" s="95"/>
    </row>
    <row r="9" spans="1:10">
      <c r="A9" s="205" t="s">
        <v>455</v>
      </c>
      <c r="B9" s="143">
        <v>20</v>
      </c>
      <c r="C9" s="144">
        <v>284.51</v>
      </c>
      <c r="D9" s="143">
        <v>0</v>
      </c>
      <c r="E9" s="145">
        <v>0</v>
      </c>
      <c r="F9" s="143">
        <v>0</v>
      </c>
      <c r="G9" s="145">
        <v>0</v>
      </c>
      <c r="H9" s="143">
        <v>20</v>
      </c>
      <c r="I9" s="145">
        <v>284.51</v>
      </c>
      <c r="J9" s="95"/>
    </row>
    <row r="10" spans="1:10">
      <c r="A10" s="206"/>
      <c r="B10" s="143">
        <v>20</v>
      </c>
      <c r="C10" s="144">
        <v>252.60499999999999</v>
      </c>
      <c r="D10" s="143">
        <v>0</v>
      </c>
      <c r="E10" s="145">
        <v>0</v>
      </c>
      <c r="F10" s="143">
        <v>0</v>
      </c>
      <c r="G10" s="145">
        <v>0</v>
      </c>
      <c r="H10" s="143">
        <v>20</v>
      </c>
      <c r="I10" s="145">
        <v>252.60499999999999</v>
      </c>
      <c r="J10" s="95"/>
    </row>
    <row r="11" spans="1:10">
      <c r="A11" s="205" t="s">
        <v>456</v>
      </c>
      <c r="B11" s="143">
        <v>1</v>
      </c>
      <c r="C11" s="144">
        <v>1.002</v>
      </c>
      <c r="D11" s="143">
        <v>0</v>
      </c>
      <c r="E11" s="145">
        <v>0</v>
      </c>
      <c r="F11" s="143">
        <v>0</v>
      </c>
      <c r="G11" s="145">
        <v>0</v>
      </c>
      <c r="H11" s="143">
        <v>1</v>
      </c>
      <c r="I11" s="145">
        <v>1.002</v>
      </c>
      <c r="J11" s="95"/>
    </row>
    <row r="12" spans="1:10">
      <c r="A12" s="206"/>
      <c r="B12" s="143">
        <v>0</v>
      </c>
      <c r="C12" s="144">
        <v>0.752</v>
      </c>
      <c r="D12" s="143">
        <v>0</v>
      </c>
      <c r="E12" s="145">
        <v>0</v>
      </c>
      <c r="F12" s="143">
        <v>0</v>
      </c>
      <c r="G12" s="145">
        <v>0</v>
      </c>
      <c r="H12" s="143">
        <v>0</v>
      </c>
      <c r="I12" s="145">
        <v>0.752</v>
      </c>
      <c r="J12" s="95"/>
    </row>
    <row r="13" spans="1:10">
      <c r="A13" s="205" t="s">
        <v>457</v>
      </c>
      <c r="B13" s="143">
        <v>975</v>
      </c>
      <c r="C13" s="144">
        <v>5545.701</v>
      </c>
      <c r="D13" s="143">
        <v>0</v>
      </c>
      <c r="E13" s="145">
        <v>0</v>
      </c>
      <c r="F13" s="143">
        <v>0</v>
      </c>
      <c r="G13" s="145">
        <v>0</v>
      </c>
      <c r="H13" s="143">
        <v>975</v>
      </c>
      <c r="I13" s="145">
        <v>5545.701</v>
      </c>
      <c r="J13" s="95"/>
    </row>
    <row r="14" spans="1:10">
      <c r="A14" s="206"/>
      <c r="B14" s="143">
        <v>955</v>
      </c>
      <c r="C14" s="144">
        <v>4564.7569999999996</v>
      </c>
      <c r="D14" s="143">
        <v>0</v>
      </c>
      <c r="E14" s="145">
        <v>0</v>
      </c>
      <c r="F14" s="143">
        <v>0</v>
      </c>
      <c r="G14" s="145">
        <v>0</v>
      </c>
      <c r="H14" s="143">
        <v>955</v>
      </c>
      <c r="I14" s="145">
        <v>4564.7569999999996</v>
      </c>
      <c r="J14" s="95"/>
    </row>
    <row r="15" spans="1:10">
      <c r="A15" s="205" t="s">
        <v>458</v>
      </c>
      <c r="B15" s="143">
        <v>845</v>
      </c>
      <c r="C15" s="144">
        <v>8463.9629999999997</v>
      </c>
      <c r="D15" s="143">
        <v>0</v>
      </c>
      <c r="E15" s="145">
        <v>0</v>
      </c>
      <c r="F15" s="143">
        <v>0</v>
      </c>
      <c r="G15" s="145">
        <v>0</v>
      </c>
      <c r="H15" s="143">
        <v>845</v>
      </c>
      <c r="I15" s="145">
        <v>8463.9629999999997</v>
      </c>
      <c r="J15" s="95"/>
    </row>
    <row r="16" spans="1:10">
      <c r="A16" s="206"/>
      <c r="B16" s="143">
        <v>829</v>
      </c>
      <c r="C16" s="144">
        <v>7530.7139999999999</v>
      </c>
      <c r="D16" s="143">
        <v>0</v>
      </c>
      <c r="E16" s="145">
        <v>0</v>
      </c>
      <c r="F16" s="143">
        <v>0</v>
      </c>
      <c r="G16" s="145">
        <v>0</v>
      </c>
      <c r="H16" s="143">
        <v>829</v>
      </c>
      <c r="I16" s="145">
        <v>7530.7139999999999</v>
      </c>
      <c r="J16" s="95"/>
    </row>
    <row r="17" spans="1:10">
      <c r="A17" s="205" t="s">
        <v>459</v>
      </c>
      <c r="B17" s="143">
        <v>56</v>
      </c>
      <c r="C17" s="144">
        <v>578</v>
      </c>
      <c r="D17" s="143">
        <v>0</v>
      </c>
      <c r="E17" s="145">
        <v>0</v>
      </c>
      <c r="F17" s="143">
        <v>0</v>
      </c>
      <c r="G17" s="145">
        <v>0</v>
      </c>
      <c r="H17" s="143">
        <v>56</v>
      </c>
      <c r="I17" s="145">
        <v>578</v>
      </c>
      <c r="J17" s="95"/>
    </row>
    <row r="18" spans="1:10">
      <c r="A18" s="206"/>
      <c r="B18" s="143">
        <v>0</v>
      </c>
      <c r="C18" s="144">
        <v>542.27700000000004</v>
      </c>
      <c r="D18" s="143">
        <v>0</v>
      </c>
      <c r="E18" s="145">
        <v>0</v>
      </c>
      <c r="F18" s="143">
        <v>0</v>
      </c>
      <c r="G18" s="145">
        <v>0</v>
      </c>
      <c r="H18" s="143">
        <v>0</v>
      </c>
      <c r="I18" s="145">
        <v>542.27700000000004</v>
      </c>
      <c r="J18" s="95"/>
    </row>
    <row r="19" spans="1:10">
      <c r="A19" s="205" t="s">
        <v>13</v>
      </c>
      <c r="B19" s="143">
        <v>76</v>
      </c>
      <c r="C19" s="144">
        <v>20.39</v>
      </c>
      <c r="D19" s="143">
        <v>0</v>
      </c>
      <c r="E19" s="145">
        <v>0</v>
      </c>
      <c r="F19" s="143">
        <v>0</v>
      </c>
      <c r="G19" s="145">
        <v>0</v>
      </c>
      <c r="H19" s="143">
        <v>76</v>
      </c>
      <c r="I19" s="145">
        <v>20.39</v>
      </c>
      <c r="J19" s="95"/>
    </row>
    <row r="20" spans="1:10">
      <c r="A20" s="206"/>
      <c r="B20" s="143">
        <v>0</v>
      </c>
      <c r="C20" s="144">
        <v>19.145</v>
      </c>
      <c r="D20" s="143">
        <v>0</v>
      </c>
      <c r="E20" s="145">
        <v>0</v>
      </c>
      <c r="F20" s="143">
        <v>0</v>
      </c>
      <c r="G20" s="145">
        <v>0</v>
      </c>
      <c r="H20" s="143">
        <v>0</v>
      </c>
      <c r="I20" s="145">
        <v>19.145</v>
      </c>
      <c r="J20" s="95"/>
    </row>
    <row r="21" spans="1:10">
      <c r="A21" s="205" t="s">
        <v>460</v>
      </c>
      <c r="B21" s="143">
        <v>38</v>
      </c>
      <c r="C21" s="144">
        <v>1231.47</v>
      </c>
      <c r="D21" s="143">
        <v>0</v>
      </c>
      <c r="E21" s="145">
        <v>0</v>
      </c>
      <c r="F21" s="143">
        <v>0</v>
      </c>
      <c r="G21" s="145">
        <v>0</v>
      </c>
      <c r="H21" s="143">
        <v>38</v>
      </c>
      <c r="I21" s="145">
        <v>1231.47</v>
      </c>
      <c r="J21" s="95"/>
    </row>
    <row r="22" spans="1:10">
      <c r="A22" s="206"/>
      <c r="B22" s="143">
        <v>15</v>
      </c>
      <c r="C22" s="144">
        <v>1139.6679999999999</v>
      </c>
      <c r="D22" s="143">
        <v>0</v>
      </c>
      <c r="E22" s="145">
        <v>0</v>
      </c>
      <c r="F22" s="143">
        <v>0</v>
      </c>
      <c r="G22" s="145">
        <v>0</v>
      </c>
      <c r="H22" s="143">
        <v>15</v>
      </c>
      <c r="I22" s="145">
        <v>1139.6679999999999</v>
      </c>
      <c r="J22" s="95"/>
    </row>
    <row r="23" spans="1:10">
      <c r="A23" s="205" t="s">
        <v>461</v>
      </c>
      <c r="B23" s="143">
        <v>2313</v>
      </c>
      <c r="C23" s="144">
        <v>758.79399999999998</v>
      </c>
      <c r="D23" s="143">
        <v>0</v>
      </c>
      <c r="E23" s="145">
        <v>0</v>
      </c>
      <c r="F23" s="143">
        <v>0</v>
      </c>
      <c r="G23" s="145">
        <v>0</v>
      </c>
      <c r="H23" s="143">
        <v>2313</v>
      </c>
      <c r="I23" s="145">
        <v>758.79399999999998</v>
      </c>
      <c r="J23" s="95"/>
    </row>
    <row r="24" spans="1:10">
      <c r="A24" s="206"/>
      <c r="B24" s="143">
        <v>502</v>
      </c>
      <c r="C24" s="144">
        <v>697.77200000000005</v>
      </c>
      <c r="D24" s="143">
        <v>0</v>
      </c>
      <c r="E24" s="145">
        <v>0</v>
      </c>
      <c r="F24" s="143">
        <v>0</v>
      </c>
      <c r="G24" s="145">
        <v>0</v>
      </c>
      <c r="H24" s="143">
        <v>502</v>
      </c>
      <c r="I24" s="145">
        <v>697.77200000000005</v>
      </c>
      <c r="J24" s="95"/>
    </row>
    <row r="25" spans="1:10">
      <c r="A25" s="205" t="s">
        <v>462</v>
      </c>
      <c r="B25" s="143">
        <v>0</v>
      </c>
      <c r="C25" s="144">
        <v>0</v>
      </c>
      <c r="D25" s="143">
        <v>0</v>
      </c>
      <c r="E25" s="145">
        <v>0</v>
      </c>
      <c r="F25" s="143">
        <v>0</v>
      </c>
      <c r="G25" s="145">
        <v>0</v>
      </c>
      <c r="H25" s="143">
        <v>0</v>
      </c>
      <c r="I25" s="145">
        <v>0</v>
      </c>
      <c r="J25" s="95"/>
    </row>
    <row r="26" spans="1:10">
      <c r="A26" s="206"/>
      <c r="B26" s="143">
        <v>0</v>
      </c>
      <c r="C26" s="144">
        <v>-1E-3</v>
      </c>
      <c r="D26" s="143">
        <v>0</v>
      </c>
      <c r="E26" s="145">
        <v>0</v>
      </c>
      <c r="F26" s="143">
        <v>0</v>
      </c>
      <c r="G26" s="145">
        <v>0</v>
      </c>
      <c r="H26" s="143">
        <v>0</v>
      </c>
      <c r="I26" s="145">
        <v>-1E-3</v>
      </c>
      <c r="J26" s="95"/>
    </row>
    <row r="27" spans="1:10">
      <c r="A27" s="205" t="s">
        <v>463</v>
      </c>
      <c r="B27" s="143">
        <v>38</v>
      </c>
      <c r="C27" s="144">
        <v>1773.4680000000001</v>
      </c>
      <c r="D27" s="143">
        <v>0</v>
      </c>
      <c r="E27" s="145">
        <v>0</v>
      </c>
      <c r="F27" s="143">
        <v>0</v>
      </c>
      <c r="G27" s="145">
        <v>0</v>
      </c>
      <c r="H27" s="143">
        <v>38</v>
      </c>
      <c r="I27" s="145">
        <v>1773.4680000000001</v>
      </c>
      <c r="J27" s="95"/>
    </row>
    <row r="28" spans="1:10">
      <c r="A28" s="206"/>
      <c r="B28" s="143">
        <v>38</v>
      </c>
      <c r="C28" s="144">
        <v>1731.6569999999999</v>
      </c>
      <c r="D28" s="143">
        <v>0</v>
      </c>
      <c r="E28" s="145">
        <v>0</v>
      </c>
      <c r="F28" s="143">
        <v>0</v>
      </c>
      <c r="G28" s="145">
        <v>0</v>
      </c>
      <c r="H28" s="143">
        <v>38</v>
      </c>
      <c r="I28" s="145">
        <v>1731.6569999999999</v>
      </c>
      <c r="J28" s="95"/>
    </row>
    <row r="29" spans="1:10">
      <c r="A29" s="205" t="s">
        <v>464</v>
      </c>
      <c r="B29" s="143">
        <v>191</v>
      </c>
      <c r="C29" s="144">
        <v>1338.68</v>
      </c>
      <c r="D29" s="143">
        <v>0</v>
      </c>
      <c r="E29" s="145">
        <v>0</v>
      </c>
      <c r="F29" s="143">
        <v>0</v>
      </c>
      <c r="G29" s="145">
        <v>0</v>
      </c>
      <c r="H29" s="143">
        <v>191</v>
      </c>
      <c r="I29" s="145">
        <v>1338.68</v>
      </c>
      <c r="J29" s="95"/>
    </row>
    <row r="30" spans="1:10">
      <c r="A30" s="206"/>
      <c r="B30" s="143">
        <v>191</v>
      </c>
      <c r="C30" s="144">
        <v>1328.663</v>
      </c>
      <c r="D30" s="143">
        <v>0</v>
      </c>
      <c r="E30" s="145">
        <v>0</v>
      </c>
      <c r="F30" s="143">
        <v>0</v>
      </c>
      <c r="G30" s="145">
        <v>0</v>
      </c>
      <c r="H30" s="143">
        <v>191</v>
      </c>
      <c r="I30" s="145">
        <v>1328.663</v>
      </c>
      <c r="J30" s="95"/>
    </row>
    <row r="31" spans="1:10">
      <c r="A31" s="205" t="s">
        <v>465</v>
      </c>
      <c r="B31" s="143">
        <v>81</v>
      </c>
      <c r="C31" s="144">
        <v>1.1990000000000001</v>
      </c>
      <c r="D31" s="143">
        <v>0</v>
      </c>
      <c r="E31" s="145">
        <v>0</v>
      </c>
      <c r="F31" s="143">
        <v>0</v>
      </c>
      <c r="G31" s="145">
        <v>0</v>
      </c>
      <c r="H31" s="143">
        <v>81</v>
      </c>
      <c r="I31" s="145">
        <v>1.1990000000000001</v>
      </c>
      <c r="J31" s="95"/>
    </row>
    <row r="32" spans="1:10">
      <c r="A32" s="206"/>
      <c r="B32" s="143">
        <v>81</v>
      </c>
      <c r="C32" s="144">
        <v>1.121</v>
      </c>
      <c r="D32" s="143">
        <v>0</v>
      </c>
      <c r="E32" s="145">
        <v>0</v>
      </c>
      <c r="F32" s="143">
        <v>0</v>
      </c>
      <c r="G32" s="145">
        <v>0</v>
      </c>
      <c r="H32" s="143">
        <v>81</v>
      </c>
      <c r="I32" s="145">
        <v>1.121</v>
      </c>
      <c r="J32" s="95"/>
    </row>
    <row r="33" spans="1:10">
      <c r="A33" s="205" t="s">
        <v>466</v>
      </c>
      <c r="B33" s="143">
        <v>3</v>
      </c>
      <c r="C33" s="144">
        <v>15.618</v>
      </c>
      <c r="D33" s="143">
        <v>0</v>
      </c>
      <c r="E33" s="145">
        <v>0</v>
      </c>
      <c r="F33" s="143">
        <v>0</v>
      </c>
      <c r="G33" s="145">
        <v>0</v>
      </c>
      <c r="H33" s="143">
        <v>3</v>
      </c>
      <c r="I33" s="145">
        <v>15.618</v>
      </c>
      <c r="J33" s="95"/>
    </row>
    <row r="34" spans="1:10">
      <c r="A34" s="206"/>
      <c r="B34" s="143">
        <v>0</v>
      </c>
      <c r="C34" s="144">
        <v>15.144</v>
      </c>
      <c r="D34" s="143">
        <v>0</v>
      </c>
      <c r="E34" s="145">
        <v>0</v>
      </c>
      <c r="F34" s="143">
        <v>0</v>
      </c>
      <c r="G34" s="145">
        <v>0</v>
      </c>
      <c r="H34" s="143">
        <v>0</v>
      </c>
      <c r="I34" s="145">
        <v>15.144</v>
      </c>
      <c r="J34" s="95"/>
    </row>
    <row r="35" spans="1:10">
      <c r="A35" s="205" t="s">
        <v>467</v>
      </c>
      <c r="B35" s="143">
        <v>6</v>
      </c>
      <c r="C35" s="144">
        <v>96.15</v>
      </c>
      <c r="D35" s="143">
        <v>0</v>
      </c>
      <c r="E35" s="145">
        <v>0</v>
      </c>
      <c r="F35" s="143">
        <v>0</v>
      </c>
      <c r="G35" s="145">
        <v>0</v>
      </c>
      <c r="H35" s="143">
        <v>6</v>
      </c>
      <c r="I35" s="145">
        <v>96.15</v>
      </c>
      <c r="J35" s="95"/>
    </row>
    <row r="36" spans="1:10">
      <c r="A36" s="206"/>
      <c r="B36" s="143">
        <v>0</v>
      </c>
      <c r="C36" s="144">
        <v>88.457999999999998</v>
      </c>
      <c r="D36" s="143">
        <v>0</v>
      </c>
      <c r="E36" s="145">
        <v>0</v>
      </c>
      <c r="F36" s="143">
        <v>0</v>
      </c>
      <c r="G36" s="145">
        <v>0</v>
      </c>
      <c r="H36" s="143">
        <v>0</v>
      </c>
      <c r="I36" s="145">
        <v>88.457999999999998</v>
      </c>
      <c r="J36" s="95"/>
    </row>
    <row r="37" spans="1:10">
      <c r="A37" s="205" t="s">
        <v>468</v>
      </c>
      <c r="B37" s="143">
        <v>708</v>
      </c>
      <c r="C37" s="144">
        <v>871.822</v>
      </c>
      <c r="D37" s="143">
        <v>0</v>
      </c>
      <c r="E37" s="145">
        <v>0</v>
      </c>
      <c r="F37" s="143">
        <v>0</v>
      </c>
      <c r="G37" s="145">
        <v>0</v>
      </c>
      <c r="H37" s="143">
        <v>708</v>
      </c>
      <c r="I37" s="145">
        <v>871.822</v>
      </c>
      <c r="J37" s="95"/>
    </row>
    <row r="38" spans="1:10">
      <c r="A38" s="206"/>
      <c r="B38" s="143">
        <v>708</v>
      </c>
      <c r="C38" s="144">
        <v>785.13900000000001</v>
      </c>
      <c r="D38" s="143">
        <v>0</v>
      </c>
      <c r="E38" s="145">
        <v>0</v>
      </c>
      <c r="F38" s="143">
        <v>0</v>
      </c>
      <c r="G38" s="145">
        <v>0</v>
      </c>
      <c r="H38" s="143">
        <v>708</v>
      </c>
      <c r="I38" s="145">
        <v>785.13900000000001</v>
      </c>
      <c r="J38" s="95"/>
    </row>
    <row r="39" spans="1:10">
      <c r="A39" s="205" t="s">
        <v>469</v>
      </c>
      <c r="B39" s="143">
        <v>1166</v>
      </c>
      <c r="C39" s="144">
        <v>4789.7650000000003</v>
      </c>
      <c r="D39" s="143">
        <v>0</v>
      </c>
      <c r="E39" s="145">
        <v>0</v>
      </c>
      <c r="F39" s="143">
        <v>0</v>
      </c>
      <c r="G39" s="145">
        <v>0</v>
      </c>
      <c r="H39" s="143">
        <v>1166</v>
      </c>
      <c r="I39" s="145">
        <v>4789.7650000000003</v>
      </c>
      <c r="J39" s="95"/>
    </row>
    <row r="40" spans="1:10">
      <c r="A40" s="206"/>
      <c r="B40" s="143">
        <v>1166</v>
      </c>
      <c r="C40" s="144">
        <v>4100.8059999999996</v>
      </c>
      <c r="D40" s="143">
        <v>0</v>
      </c>
      <c r="E40" s="145">
        <v>0</v>
      </c>
      <c r="F40" s="143">
        <v>0</v>
      </c>
      <c r="G40" s="145">
        <v>0</v>
      </c>
      <c r="H40" s="143">
        <v>1166</v>
      </c>
      <c r="I40" s="145">
        <v>4100.8059999999996</v>
      </c>
      <c r="J40" s="95"/>
    </row>
    <row r="41" spans="1:10">
      <c r="A41" s="205" t="s">
        <v>470</v>
      </c>
      <c r="B41" s="143">
        <v>726</v>
      </c>
      <c r="C41" s="144">
        <v>12159.387000000001</v>
      </c>
      <c r="D41" s="143">
        <v>0</v>
      </c>
      <c r="E41" s="145">
        <v>0</v>
      </c>
      <c r="F41" s="143">
        <v>0</v>
      </c>
      <c r="G41" s="145">
        <v>0</v>
      </c>
      <c r="H41" s="143">
        <v>726</v>
      </c>
      <c r="I41" s="145">
        <v>12159.387000000001</v>
      </c>
      <c r="J41" s="95"/>
    </row>
    <row r="42" spans="1:10">
      <c r="A42" s="206"/>
      <c r="B42" s="143">
        <v>240</v>
      </c>
      <c r="C42" s="144">
        <v>11241.883</v>
      </c>
      <c r="D42" s="143">
        <v>0</v>
      </c>
      <c r="E42" s="145">
        <v>0</v>
      </c>
      <c r="F42" s="143">
        <v>0</v>
      </c>
      <c r="G42" s="145">
        <v>0</v>
      </c>
      <c r="H42" s="143">
        <v>240</v>
      </c>
      <c r="I42" s="145">
        <v>11241.883</v>
      </c>
      <c r="J42" s="95"/>
    </row>
    <row r="43" spans="1:10">
      <c r="A43" s="205" t="s">
        <v>471</v>
      </c>
      <c r="B43" s="143">
        <v>302</v>
      </c>
      <c r="C43" s="144">
        <v>4460.2309999999998</v>
      </c>
      <c r="D43" s="143">
        <v>0</v>
      </c>
      <c r="E43" s="145">
        <v>0</v>
      </c>
      <c r="F43" s="143">
        <v>0</v>
      </c>
      <c r="G43" s="145">
        <v>0</v>
      </c>
      <c r="H43" s="143">
        <v>302</v>
      </c>
      <c r="I43" s="145">
        <v>4460.2309999999998</v>
      </c>
      <c r="J43" s="95"/>
    </row>
    <row r="44" spans="1:10">
      <c r="A44" s="206"/>
      <c r="B44" s="143">
        <v>302</v>
      </c>
      <c r="C44" s="144">
        <v>2733.1880000000001</v>
      </c>
      <c r="D44" s="143">
        <v>0</v>
      </c>
      <c r="E44" s="145">
        <v>0</v>
      </c>
      <c r="F44" s="143">
        <v>0</v>
      </c>
      <c r="G44" s="145">
        <v>0</v>
      </c>
      <c r="H44" s="143">
        <v>302</v>
      </c>
      <c r="I44" s="145">
        <v>2733.1880000000001</v>
      </c>
      <c r="J44" s="95"/>
    </row>
    <row r="45" spans="1:10">
      <c r="A45" s="205" t="s">
        <v>472</v>
      </c>
      <c r="B45" s="143">
        <v>359</v>
      </c>
      <c r="C45" s="144">
        <v>14008.132</v>
      </c>
      <c r="D45" s="143">
        <v>0</v>
      </c>
      <c r="E45" s="145">
        <v>0</v>
      </c>
      <c r="F45" s="143">
        <v>0</v>
      </c>
      <c r="G45" s="145">
        <v>0</v>
      </c>
      <c r="H45" s="143">
        <v>359</v>
      </c>
      <c r="I45" s="145">
        <v>14008.132</v>
      </c>
      <c r="J45" s="95"/>
    </row>
    <row r="46" spans="1:10">
      <c r="A46" s="206"/>
      <c r="B46" s="143">
        <v>359</v>
      </c>
      <c r="C46" s="144">
        <v>12882.987999999999</v>
      </c>
      <c r="D46" s="143">
        <v>0</v>
      </c>
      <c r="E46" s="145">
        <v>0</v>
      </c>
      <c r="F46" s="143">
        <v>0</v>
      </c>
      <c r="G46" s="145">
        <v>0</v>
      </c>
      <c r="H46" s="143">
        <v>359</v>
      </c>
      <c r="I46" s="145">
        <v>12882.987999999999</v>
      </c>
      <c r="J46" s="95"/>
    </row>
    <row r="47" spans="1:10">
      <c r="A47" s="205" t="s">
        <v>473</v>
      </c>
      <c r="B47" s="143">
        <v>444</v>
      </c>
      <c r="C47" s="144">
        <v>12571.637000000001</v>
      </c>
      <c r="D47" s="143">
        <v>0</v>
      </c>
      <c r="E47" s="145">
        <v>0</v>
      </c>
      <c r="F47" s="143">
        <v>0</v>
      </c>
      <c r="G47" s="145">
        <v>0</v>
      </c>
      <c r="H47" s="143">
        <v>444</v>
      </c>
      <c r="I47" s="145">
        <v>12571.637000000001</v>
      </c>
      <c r="J47" s="95"/>
    </row>
    <row r="48" spans="1:10">
      <c r="A48" s="206"/>
      <c r="B48" s="143">
        <v>444</v>
      </c>
      <c r="C48" s="144">
        <v>11565.896000000001</v>
      </c>
      <c r="D48" s="143">
        <v>0</v>
      </c>
      <c r="E48" s="145">
        <v>0</v>
      </c>
      <c r="F48" s="143">
        <v>0</v>
      </c>
      <c r="G48" s="145">
        <v>0</v>
      </c>
      <c r="H48" s="143">
        <v>444</v>
      </c>
      <c r="I48" s="145">
        <v>11565.896000000001</v>
      </c>
      <c r="J48" s="95"/>
    </row>
    <row r="49" spans="1:10">
      <c r="A49" s="201" t="s">
        <v>20</v>
      </c>
      <c r="B49" s="146">
        <v>9793</v>
      </c>
      <c r="C49" s="147">
        <v>74453.03</v>
      </c>
      <c r="D49" s="146">
        <v>0</v>
      </c>
      <c r="E49" s="147">
        <v>0</v>
      </c>
      <c r="F49" s="146">
        <v>0</v>
      </c>
      <c r="G49" s="147">
        <v>0</v>
      </c>
      <c r="H49" s="146">
        <v>9793</v>
      </c>
      <c r="I49" s="147">
        <v>74453.03</v>
      </c>
      <c r="J49" s="91"/>
    </row>
    <row r="50" spans="1:10">
      <c r="A50" s="202"/>
      <c r="B50" s="146">
        <v>7295</v>
      </c>
      <c r="C50" s="147">
        <v>65684.096999999994</v>
      </c>
      <c r="D50" s="146">
        <v>0</v>
      </c>
      <c r="E50" s="142">
        <v>0</v>
      </c>
      <c r="F50" s="146">
        <v>0</v>
      </c>
      <c r="G50" s="142">
        <v>0</v>
      </c>
      <c r="H50" s="146">
        <v>7295</v>
      </c>
      <c r="I50" s="147">
        <v>65684.096999999994</v>
      </c>
      <c r="J50" s="91"/>
    </row>
    <row r="51" spans="1:10">
      <c r="A51" s="203" t="s">
        <v>474</v>
      </c>
      <c r="B51" s="204"/>
      <c r="C51" s="204"/>
      <c r="D51" s="204"/>
      <c r="E51" s="204"/>
      <c r="F51" s="204"/>
      <c r="G51" s="204"/>
      <c r="H51" s="204"/>
      <c r="I51" s="204"/>
      <c r="J51" s="88"/>
    </row>
  </sheetData>
  <mergeCells count="33">
    <mergeCell ref="A43:A44"/>
    <mergeCell ref="A45:A46"/>
    <mergeCell ref="A47:A48"/>
    <mergeCell ref="A49:A50"/>
    <mergeCell ref="A51:I51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sqref="A1:I49"/>
    </sheetView>
  </sheetViews>
  <sheetFormatPr defaultRowHeight="15"/>
  <cols>
    <col min="1" max="1" width="25.425781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281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282</v>
      </c>
      <c r="B7" s="143">
        <v>1463</v>
      </c>
      <c r="C7" s="144">
        <v>5442.076</v>
      </c>
      <c r="D7" s="143">
        <v>8</v>
      </c>
      <c r="E7" s="145">
        <v>58.87</v>
      </c>
      <c r="F7" s="143">
        <v>21</v>
      </c>
      <c r="G7" s="145">
        <v>72.078000000000003</v>
      </c>
      <c r="H7" s="143">
        <v>1450</v>
      </c>
      <c r="I7" s="145">
        <v>5428.8679999999995</v>
      </c>
      <c r="J7" s="95"/>
    </row>
    <row r="8" spans="1:10">
      <c r="A8" s="206"/>
      <c r="B8" s="143">
        <v>1463</v>
      </c>
      <c r="C8" s="144">
        <v>4719.835</v>
      </c>
      <c r="D8" s="143">
        <v>8</v>
      </c>
      <c r="E8" s="145">
        <v>54.16</v>
      </c>
      <c r="F8" s="143">
        <v>21</v>
      </c>
      <c r="G8" s="145">
        <v>59.164999999999999</v>
      </c>
      <c r="H8" s="143">
        <v>1450</v>
      </c>
      <c r="I8" s="145">
        <v>4714.83</v>
      </c>
      <c r="J8" s="95"/>
    </row>
    <row r="9" spans="1:10">
      <c r="A9" s="205" t="s">
        <v>283</v>
      </c>
      <c r="B9" s="143">
        <v>832</v>
      </c>
      <c r="C9" s="144">
        <v>12743.958000000001</v>
      </c>
      <c r="D9" s="143">
        <v>0</v>
      </c>
      <c r="E9" s="145">
        <v>0</v>
      </c>
      <c r="F9" s="143">
        <v>0</v>
      </c>
      <c r="G9" s="145">
        <v>0</v>
      </c>
      <c r="H9" s="143">
        <v>832</v>
      </c>
      <c r="I9" s="145">
        <v>12743.958000000001</v>
      </c>
      <c r="J9" s="95"/>
    </row>
    <row r="10" spans="1:10">
      <c r="A10" s="206"/>
      <c r="B10" s="143">
        <v>394</v>
      </c>
      <c r="C10" s="144">
        <v>11009.5</v>
      </c>
      <c r="D10" s="143">
        <v>0</v>
      </c>
      <c r="E10" s="145">
        <v>0</v>
      </c>
      <c r="F10" s="143">
        <v>0</v>
      </c>
      <c r="G10" s="145">
        <v>0</v>
      </c>
      <c r="H10" s="143">
        <v>394</v>
      </c>
      <c r="I10" s="145">
        <v>11009.5</v>
      </c>
      <c r="J10" s="95"/>
    </row>
    <row r="11" spans="1:10">
      <c r="A11" s="205" t="s">
        <v>8</v>
      </c>
      <c r="B11" s="143">
        <v>6</v>
      </c>
      <c r="C11" s="144">
        <v>44.12</v>
      </c>
      <c r="D11" s="143">
        <v>3</v>
      </c>
      <c r="E11" s="145">
        <v>51.04</v>
      </c>
      <c r="F11" s="143">
        <v>6</v>
      </c>
      <c r="G11" s="145">
        <v>44.12</v>
      </c>
      <c r="H11" s="143">
        <v>3</v>
      </c>
      <c r="I11" s="145">
        <v>51.04</v>
      </c>
      <c r="J11" s="95"/>
    </row>
    <row r="12" spans="1:10">
      <c r="A12" s="206"/>
      <c r="B12" s="143">
        <v>0</v>
      </c>
      <c r="C12" s="144">
        <v>41.134</v>
      </c>
      <c r="D12" s="143">
        <v>0</v>
      </c>
      <c r="E12" s="145">
        <v>46.957000000000001</v>
      </c>
      <c r="F12" s="143">
        <v>0</v>
      </c>
      <c r="G12" s="145">
        <v>41.134</v>
      </c>
      <c r="H12" s="143">
        <v>0</v>
      </c>
      <c r="I12" s="145">
        <v>46.957000000000008</v>
      </c>
      <c r="J12" s="95"/>
    </row>
    <row r="13" spans="1:10">
      <c r="A13" s="205" t="s">
        <v>284</v>
      </c>
      <c r="B13" s="143">
        <v>0</v>
      </c>
      <c r="C13" s="144">
        <v>0</v>
      </c>
      <c r="D13" s="143">
        <v>1</v>
      </c>
      <c r="E13" s="145">
        <v>35</v>
      </c>
      <c r="F13" s="143">
        <v>1</v>
      </c>
      <c r="G13" s="145">
        <v>35</v>
      </c>
      <c r="H13" s="143">
        <v>0</v>
      </c>
      <c r="I13" s="145">
        <v>0</v>
      </c>
      <c r="J13" s="95"/>
    </row>
    <row r="14" spans="1:10">
      <c r="A14" s="206"/>
      <c r="B14" s="143">
        <v>0</v>
      </c>
      <c r="C14" s="144">
        <v>1E-3</v>
      </c>
      <c r="D14" s="143">
        <v>0</v>
      </c>
      <c r="E14" s="145">
        <v>34.825000000000003</v>
      </c>
      <c r="F14" s="143">
        <v>0</v>
      </c>
      <c r="G14" s="145">
        <v>34.825000000000003</v>
      </c>
      <c r="H14" s="143">
        <v>0</v>
      </c>
      <c r="I14" s="145">
        <v>9.9999999999766942E-4</v>
      </c>
      <c r="J14" s="95"/>
    </row>
    <row r="15" spans="1:10">
      <c r="A15" s="205" t="s">
        <v>285</v>
      </c>
      <c r="B15" s="143">
        <v>728</v>
      </c>
      <c r="C15" s="144">
        <v>8245.0239999999994</v>
      </c>
      <c r="D15" s="143">
        <v>21</v>
      </c>
      <c r="E15" s="145">
        <v>347.56</v>
      </c>
      <c r="F15" s="143">
        <v>11</v>
      </c>
      <c r="G15" s="145">
        <v>162.494</v>
      </c>
      <c r="H15" s="143">
        <v>738</v>
      </c>
      <c r="I15" s="145">
        <v>8430.0899999999983</v>
      </c>
      <c r="J15" s="95"/>
    </row>
    <row r="16" spans="1:10">
      <c r="A16" s="206"/>
      <c r="B16" s="143">
        <v>710</v>
      </c>
      <c r="C16" s="144">
        <v>7405.6450000000004</v>
      </c>
      <c r="D16" s="143">
        <v>20</v>
      </c>
      <c r="E16" s="145">
        <v>320.036</v>
      </c>
      <c r="F16" s="143">
        <v>10</v>
      </c>
      <c r="G16" s="145">
        <v>139.351</v>
      </c>
      <c r="H16" s="143">
        <v>720</v>
      </c>
      <c r="I16" s="145">
        <v>7586.3300000000008</v>
      </c>
      <c r="J16" s="95"/>
    </row>
    <row r="17" spans="1:10">
      <c r="A17" s="205" t="s">
        <v>286</v>
      </c>
      <c r="B17" s="143">
        <v>11</v>
      </c>
      <c r="C17" s="144">
        <v>497.55</v>
      </c>
      <c r="D17" s="143">
        <v>3</v>
      </c>
      <c r="E17" s="145">
        <v>3.08</v>
      </c>
      <c r="F17" s="143">
        <v>6</v>
      </c>
      <c r="G17" s="145">
        <v>263.06</v>
      </c>
      <c r="H17" s="143">
        <v>8</v>
      </c>
      <c r="I17" s="145">
        <v>237.57</v>
      </c>
      <c r="J17" s="95"/>
    </row>
    <row r="18" spans="1:10">
      <c r="A18" s="206"/>
      <c r="B18" s="143">
        <v>11</v>
      </c>
      <c r="C18" s="144">
        <v>447.64699999999999</v>
      </c>
      <c r="D18" s="143">
        <v>2</v>
      </c>
      <c r="E18" s="145">
        <v>2.31</v>
      </c>
      <c r="F18" s="143">
        <v>5</v>
      </c>
      <c r="G18" s="145">
        <v>241.672</v>
      </c>
      <c r="H18" s="143">
        <v>8</v>
      </c>
      <c r="I18" s="145">
        <v>208.285</v>
      </c>
      <c r="J18" s="95"/>
    </row>
    <row r="19" spans="1:10">
      <c r="A19" s="205" t="s">
        <v>287</v>
      </c>
      <c r="B19" s="143">
        <v>362</v>
      </c>
      <c r="C19" s="144">
        <v>2819.1309999999999</v>
      </c>
      <c r="D19" s="143">
        <v>0</v>
      </c>
      <c r="E19" s="145">
        <v>0</v>
      </c>
      <c r="F19" s="143">
        <v>0</v>
      </c>
      <c r="G19" s="145">
        <v>0</v>
      </c>
      <c r="H19" s="143">
        <v>362</v>
      </c>
      <c r="I19" s="145">
        <v>2819.1309999999999</v>
      </c>
      <c r="J19" s="95"/>
    </row>
    <row r="20" spans="1:10">
      <c r="A20" s="206"/>
      <c r="B20" s="143">
        <v>359</v>
      </c>
      <c r="C20" s="144">
        <v>1932.402</v>
      </c>
      <c r="D20" s="143">
        <v>0</v>
      </c>
      <c r="E20" s="145">
        <v>0</v>
      </c>
      <c r="F20" s="143">
        <v>0</v>
      </c>
      <c r="G20" s="145">
        <v>0</v>
      </c>
      <c r="H20" s="143">
        <v>359</v>
      </c>
      <c r="I20" s="145">
        <v>1932.402</v>
      </c>
      <c r="J20" s="95"/>
    </row>
    <row r="21" spans="1:10">
      <c r="A21" s="205" t="s">
        <v>288</v>
      </c>
      <c r="B21" s="143">
        <v>0</v>
      </c>
      <c r="C21" s="144">
        <v>0</v>
      </c>
      <c r="D21" s="143">
        <v>4</v>
      </c>
      <c r="E21" s="145">
        <v>25.274000000000001</v>
      </c>
      <c r="F21" s="143">
        <v>0</v>
      </c>
      <c r="G21" s="145">
        <v>0</v>
      </c>
      <c r="H21" s="143">
        <v>4</v>
      </c>
      <c r="I21" s="145">
        <v>25.274000000000001</v>
      </c>
      <c r="J21" s="95"/>
    </row>
    <row r="22" spans="1:10">
      <c r="A22" s="206"/>
      <c r="B22" s="143">
        <v>0</v>
      </c>
      <c r="C22" s="144">
        <v>0</v>
      </c>
      <c r="D22" s="143">
        <v>0</v>
      </c>
      <c r="E22" s="145">
        <v>18.956</v>
      </c>
      <c r="F22" s="143">
        <v>0</v>
      </c>
      <c r="G22" s="145">
        <v>0</v>
      </c>
      <c r="H22" s="143">
        <v>0</v>
      </c>
      <c r="I22" s="145">
        <v>18.956</v>
      </c>
      <c r="J22" s="95"/>
    </row>
    <row r="23" spans="1:10">
      <c r="A23" s="205" t="s">
        <v>289</v>
      </c>
      <c r="B23" s="143">
        <v>0</v>
      </c>
      <c r="C23" s="144">
        <v>0</v>
      </c>
      <c r="D23" s="143">
        <v>0</v>
      </c>
      <c r="E23" s="145">
        <v>0</v>
      </c>
      <c r="F23" s="143">
        <v>0</v>
      </c>
      <c r="G23" s="145">
        <v>0</v>
      </c>
      <c r="H23" s="143">
        <v>0</v>
      </c>
      <c r="I23" s="145">
        <v>0</v>
      </c>
      <c r="J23" s="95"/>
    </row>
    <row r="24" spans="1:10">
      <c r="A24" s="206"/>
      <c r="B24" s="143">
        <v>0</v>
      </c>
      <c r="C24" s="144">
        <v>0.01</v>
      </c>
      <c r="D24" s="143">
        <v>0</v>
      </c>
      <c r="E24" s="145">
        <v>0</v>
      </c>
      <c r="F24" s="143">
        <v>0</v>
      </c>
      <c r="G24" s="145">
        <v>0</v>
      </c>
      <c r="H24" s="143">
        <v>0</v>
      </c>
      <c r="I24" s="145">
        <v>0.01</v>
      </c>
      <c r="J24" s="95"/>
    </row>
    <row r="25" spans="1:10">
      <c r="A25" s="205" t="s">
        <v>290</v>
      </c>
      <c r="B25" s="143">
        <v>1380</v>
      </c>
      <c r="C25" s="144">
        <v>22782.672999999999</v>
      </c>
      <c r="D25" s="143">
        <v>9</v>
      </c>
      <c r="E25" s="145">
        <v>145.07</v>
      </c>
      <c r="F25" s="143">
        <v>24</v>
      </c>
      <c r="G25" s="145">
        <v>809.03200000000004</v>
      </c>
      <c r="H25" s="143">
        <v>1365</v>
      </c>
      <c r="I25" s="145">
        <v>22118.710999999999</v>
      </c>
      <c r="J25" s="95"/>
    </row>
    <row r="26" spans="1:10">
      <c r="A26" s="206"/>
      <c r="B26" s="143">
        <v>1380</v>
      </c>
      <c r="C26" s="144">
        <v>20398.455000000002</v>
      </c>
      <c r="D26" s="143">
        <v>9</v>
      </c>
      <c r="E26" s="145">
        <v>133.464</v>
      </c>
      <c r="F26" s="143">
        <v>24</v>
      </c>
      <c r="G26" s="145">
        <v>739.47199999999998</v>
      </c>
      <c r="H26" s="143">
        <v>1365</v>
      </c>
      <c r="I26" s="145">
        <v>19792.447</v>
      </c>
      <c r="J26" s="95"/>
    </row>
    <row r="27" spans="1:10">
      <c r="A27" s="205" t="s">
        <v>291</v>
      </c>
      <c r="B27" s="143">
        <v>69</v>
      </c>
      <c r="C27" s="144">
        <v>337.82600000000002</v>
      </c>
      <c r="D27" s="143">
        <v>52</v>
      </c>
      <c r="E27" s="145">
        <v>188.79</v>
      </c>
      <c r="F27" s="143">
        <v>69</v>
      </c>
      <c r="G27" s="145">
        <v>337.82600000000002</v>
      </c>
      <c r="H27" s="143">
        <v>52</v>
      </c>
      <c r="I27" s="145">
        <v>188.78999999999996</v>
      </c>
      <c r="J27" s="95"/>
    </row>
    <row r="28" spans="1:10">
      <c r="A28" s="206"/>
      <c r="B28" s="143">
        <v>0</v>
      </c>
      <c r="C28" s="144">
        <v>317.14100000000002</v>
      </c>
      <c r="D28" s="143">
        <v>0</v>
      </c>
      <c r="E28" s="145">
        <v>174.81100000000001</v>
      </c>
      <c r="F28" s="143">
        <v>0</v>
      </c>
      <c r="G28" s="145">
        <v>317.14100000000002</v>
      </c>
      <c r="H28" s="143">
        <v>0</v>
      </c>
      <c r="I28" s="145">
        <v>174.81099999999998</v>
      </c>
      <c r="J28" s="95"/>
    </row>
    <row r="29" spans="1:10">
      <c r="A29" s="205" t="s">
        <v>292</v>
      </c>
      <c r="B29" s="143">
        <v>5285</v>
      </c>
      <c r="C29" s="144">
        <v>1128.0170000000001</v>
      </c>
      <c r="D29" s="143">
        <v>274</v>
      </c>
      <c r="E29" s="145">
        <v>39.33</v>
      </c>
      <c r="F29" s="143">
        <v>226</v>
      </c>
      <c r="G29" s="145">
        <v>16.486000000000001</v>
      </c>
      <c r="H29" s="143">
        <v>5333</v>
      </c>
      <c r="I29" s="145">
        <v>1150.8609999999999</v>
      </c>
      <c r="J29" s="95"/>
    </row>
    <row r="30" spans="1:10">
      <c r="A30" s="206"/>
      <c r="B30" s="143">
        <v>983</v>
      </c>
      <c r="C30" s="144">
        <v>1038.085</v>
      </c>
      <c r="D30" s="143">
        <v>31</v>
      </c>
      <c r="E30" s="145">
        <v>36.186</v>
      </c>
      <c r="F30" s="143">
        <v>20</v>
      </c>
      <c r="G30" s="145">
        <v>15.177</v>
      </c>
      <c r="H30" s="143">
        <v>994</v>
      </c>
      <c r="I30" s="145">
        <v>1059.0940000000001</v>
      </c>
      <c r="J30" s="95"/>
    </row>
    <row r="31" spans="1:10">
      <c r="A31" s="205" t="s">
        <v>293</v>
      </c>
      <c r="B31" s="143">
        <v>703</v>
      </c>
      <c r="C31" s="144">
        <v>17581.628000000001</v>
      </c>
      <c r="D31" s="143">
        <v>4</v>
      </c>
      <c r="E31" s="145">
        <v>113.78</v>
      </c>
      <c r="F31" s="143">
        <v>7</v>
      </c>
      <c r="G31" s="145">
        <v>296.52</v>
      </c>
      <c r="H31" s="143">
        <v>700</v>
      </c>
      <c r="I31" s="145">
        <v>17398.887999999999</v>
      </c>
      <c r="J31" s="95"/>
    </row>
    <row r="32" spans="1:10">
      <c r="A32" s="206"/>
      <c r="B32" s="143">
        <v>703</v>
      </c>
      <c r="C32" s="144">
        <v>16165.436</v>
      </c>
      <c r="D32" s="143">
        <v>4</v>
      </c>
      <c r="E32" s="145">
        <v>104.67700000000001</v>
      </c>
      <c r="F32" s="143">
        <v>7</v>
      </c>
      <c r="G32" s="145">
        <v>272.798</v>
      </c>
      <c r="H32" s="143">
        <v>700</v>
      </c>
      <c r="I32" s="145">
        <v>15997.314999999999</v>
      </c>
      <c r="J32" s="95"/>
    </row>
    <row r="33" spans="1:10">
      <c r="A33" s="205" t="s">
        <v>294</v>
      </c>
      <c r="B33" s="143">
        <v>25</v>
      </c>
      <c r="C33" s="144">
        <v>404.11</v>
      </c>
      <c r="D33" s="143">
        <v>1</v>
      </c>
      <c r="E33" s="145">
        <v>29.83</v>
      </c>
      <c r="F33" s="143">
        <v>1</v>
      </c>
      <c r="G33" s="145">
        <v>0.22</v>
      </c>
      <c r="H33" s="143">
        <v>25</v>
      </c>
      <c r="I33" s="145">
        <v>433.71999999999997</v>
      </c>
      <c r="J33" s="95"/>
    </row>
    <row r="34" spans="1:10">
      <c r="A34" s="206"/>
      <c r="B34" s="143">
        <v>10</v>
      </c>
      <c r="C34" s="144">
        <v>371.78</v>
      </c>
      <c r="D34" s="143">
        <v>1</v>
      </c>
      <c r="E34" s="145">
        <v>27.443999999999999</v>
      </c>
      <c r="F34" s="143">
        <v>1</v>
      </c>
      <c r="G34" s="145">
        <v>0.20200000000000001</v>
      </c>
      <c r="H34" s="143">
        <v>10</v>
      </c>
      <c r="I34" s="145">
        <v>399.02199999999999</v>
      </c>
      <c r="J34" s="95"/>
    </row>
    <row r="35" spans="1:10">
      <c r="A35" s="205" t="s">
        <v>295</v>
      </c>
      <c r="B35" s="143">
        <v>166</v>
      </c>
      <c r="C35" s="144">
        <v>1562.7760000000001</v>
      </c>
      <c r="D35" s="143">
        <v>8</v>
      </c>
      <c r="E35" s="145">
        <v>21.1</v>
      </c>
      <c r="F35" s="143">
        <v>10</v>
      </c>
      <c r="G35" s="145">
        <v>102.31</v>
      </c>
      <c r="H35" s="143">
        <v>164</v>
      </c>
      <c r="I35" s="145">
        <v>1481.566</v>
      </c>
      <c r="J35" s="95"/>
    </row>
    <row r="36" spans="1:10">
      <c r="A36" s="206"/>
      <c r="B36" s="143">
        <v>166</v>
      </c>
      <c r="C36" s="144">
        <v>1554.7909999999999</v>
      </c>
      <c r="D36" s="143">
        <v>8</v>
      </c>
      <c r="E36" s="145">
        <v>20.994</v>
      </c>
      <c r="F36" s="143">
        <v>10</v>
      </c>
      <c r="G36" s="145">
        <v>101.79900000000001</v>
      </c>
      <c r="H36" s="143">
        <v>164</v>
      </c>
      <c r="I36" s="145">
        <v>1473.9859999999999</v>
      </c>
      <c r="J36" s="95"/>
    </row>
    <row r="37" spans="1:10">
      <c r="A37" s="205" t="s">
        <v>296</v>
      </c>
      <c r="B37" s="143">
        <v>489</v>
      </c>
      <c r="C37" s="144">
        <v>112.229</v>
      </c>
      <c r="D37" s="143">
        <v>2</v>
      </c>
      <c r="E37" s="145">
        <v>0.81</v>
      </c>
      <c r="F37" s="143">
        <v>15</v>
      </c>
      <c r="G37" s="145">
        <v>1.1040000000000001</v>
      </c>
      <c r="H37" s="143">
        <v>476</v>
      </c>
      <c r="I37" s="145">
        <v>111.935</v>
      </c>
      <c r="J37" s="95"/>
    </row>
    <row r="38" spans="1:10">
      <c r="A38" s="206"/>
      <c r="B38" s="143">
        <v>487</v>
      </c>
      <c r="C38" s="144">
        <v>102.873</v>
      </c>
      <c r="D38" s="143">
        <v>2</v>
      </c>
      <c r="E38" s="145">
        <v>0.745</v>
      </c>
      <c r="F38" s="143">
        <v>15</v>
      </c>
      <c r="G38" s="145">
        <v>1.02</v>
      </c>
      <c r="H38" s="143">
        <v>474</v>
      </c>
      <c r="I38" s="145">
        <v>102.59800000000001</v>
      </c>
      <c r="J38" s="95"/>
    </row>
    <row r="39" spans="1:10">
      <c r="A39" s="205" t="s">
        <v>297</v>
      </c>
      <c r="B39" s="143">
        <v>6</v>
      </c>
      <c r="C39" s="144">
        <v>15.99</v>
      </c>
      <c r="D39" s="143">
        <v>2</v>
      </c>
      <c r="E39" s="145">
        <v>102.712</v>
      </c>
      <c r="F39" s="143">
        <v>6</v>
      </c>
      <c r="G39" s="145">
        <v>15.99</v>
      </c>
      <c r="H39" s="143">
        <v>2</v>
      </c>
      <c r="I39" s="145">
        <v>102.712</v>
      </c>
      <c r="J39" s="95"/>
    </row>
    <row r="40" spans="1:10">
      <c r="A40" s="206"/>
      <c r="B40" s="143">
        <v>0</v>
      </c>
      <c r="C40" s="144">
        <v>15.013999999999999</v>
      </c>
      <c r="D40" s="143">
        <v>0</v>
      </c>
      <c r="E40" s="145">
        <v>92.26</v>
      </c>
      <c r="F40" s="143">
        <v>0</v>
      </c>
      <c r="G40" s="145">
        <v>15.013999999999999</v>
      </c>
      <c r="H40" s="143">
        <v>0</v>
      </c>
      <c r="I40" s="145">
        <v>92.26</v>
      </c>
      <c r="J40" s="95"/>
    </row>
    <row r="41" spans="1:10">
      <c r="A41" s="205" t="s">
        <v>298</v>
      </c>
      <c r="B41" s="143">
        <v>0</v>
      </c>
      <c r="C41" s="144">
        <v>0</v>
      </c>
      <c r="D41" s="143">
        <v>379</v>
      </c>
      <c r="E41" s="145">
        <v>1691.126</v>
      </c>
      <c r="F41" s="143">
        <v>379</v>
      </c>
      <c r="G41" s="145">
        <v>1691.126</v>
      </c>
      <c r="H41" s="143">
        <v>0</v>
      </c>
      <c r="I41" s="145">
        <v>0</v>
      </c>
      <c r="J41" s="95"/>
    </row>
    <row r="42" spans="1:10">
      <c r="A42" s="206"/>
      <c r="B42" s="143">
        <v>0</v>
      </c>
      <c r="C42" s="144">
        <v>0</v>
      </c>
      <c r="D42" s="143">
        <v>134</v>
      </c>
      <c r="E42" s="145">
        <v>1543.5029999999999</v>
      </c>
      <c r="F42" s="143">
        <v>134</v>
      </c>
      <c r="G42" s="145">
        <v>1543.5029999999999</v>
      </c>
      <c r="H42" s="143">
        <v>0</v>
      </c>
      <c r="I42" s="145">
        <v>0</v>
      </c>
      <c r="J42" s="95"/>
    </row>
    <row r="43" spans="1:10">
      <c r="A43" s="205" t="s">
        <v>299</v>
      </c>
      <c r="B43" s="143">
        <v>2404</v>
      </c>
      <c r="C43" s="144">
        <v>1468.0039999999999</v>
      </c>
      <c r="D43" s="143">
        <v>10</v>
      </c>
      <c r="E43" s="145">
        <v>12.715999999999999</v>
      </c>
      <c r="F43" s="143">
        <v>39</v>
      </c>
      <c r="G43" s="145">
        <v>40.185000000000002</v>
      </c>
      <c r="H43" s="143">
        <v>2375</v>
      </c>
      <c r="I43" s="145">
        <v>1440.5349999999999</v>
      </c>
      <c r="J43" s="95"/>
    </row>
    <row r="44" spans="1:10">
      <c r="A44" s="206"/>
      <c r="B44" s="143">
        <v>2404</v>
      </c>
      <c r="C44" s="144">
        <v>1254.895</v>
      </c>
      <c r="D44" s="143">
        <v>10</v>
      </c>
      <c r="E44" s="145">
        <v>11.718</v>
      </c>
      <c r="F44" s="143">
        <v>39</v>
      </c>
      <c r="G44" s="145">
        <v>36.389000000000003</v>
      </c>
      <c r="H44" s="143">
        <v>2375</v>
      </c>
      <c r="I44" s="145">
        <v>1230.2240000000002</v>
      </c>
      <c r="J44" s="95"/>
    </row>
    <row r="45" spans="1:10">
      <c r="A45" s="205" t="s">
        <v>300</v>
      </c>
      <c r="B45" s="143">
        <v>1337</v>
      </c>
      <c r="C45" s="144">
        <v>5858.81</v>
      </c>
      <c r="D45" s="143">
        <v>15</v>
      </c>
      <c r="E45" s="145">
        <v>69.17</v>
      </c>
      <c r="F45" s="143">
        <v>10</v>
      </c>
      <c r="G45" s="145">
        <v>40.164000000000001</v>
      </c>
      <c r="H45" s="143">
        <v>1342</v>
      </c>
      <c r="I45" s="145">
        <v>5887.8160000000007</v>
      </c>
      <c r="J45" s="95"/>
    </row>
    <row r="46" spans="1:10">
      <c r="A46" s="206"/>
      <c r="B46" s="143">
        <v>1337</v>
      </c>
      <c r="C46" s="144">
        <v>5174.7790000000005</v>
      </c>
      <c r="D46" s="143">
        <v>15</v>
      </c>
      <c r="E46" s="145">
        <v>63.634999999999998</v>
      </c>
      <c r="F46" s="143">
        <v>10</v>
      </c>
      <c r="G46" s="145">
        <v>36.78</v>
      </c>
      <c r="H46" s="143">
        <v>1342</v>
      </c>
      <c r="I46" s="145">
        <v>5201.6340000000009</v>
      </c>
      <c r="J46" s="95"/>
    </row>
    <row r="47" spans="1:10">
      <c r="A47" s="201" t="s">
        <v>20</v>
      </c>
      <c r="B47" s="146">
        <v>15266</v>
      </c>
      <c r="C47" s="147">
        <v>81043.922000000006</v>
      </c>
      <c r="D47" s="146">
        <v>796</v>
      </c>
      <c r="E47" s="147">
        <v>2935.2579999999998</v>
      </c>
      <c r="F47" s="146">
        <v>831</v>
      </c>
      <c r="G47" s="147">
        <v>3927.7150000000001</v>
      </c>
      <c r="H47" s="146">
        <v>15231</v>
      </c>
      <c r="I47" s="147">
        <v>80051.464999999997</v>
      </c>
      <c r="J47" s="95"/>
    </row>
    <row r="48" spans="1:10">
      <c r="A48" s="202"/>
      <c r="B48" s="146">
        <v>10407</v>
      </c>
      <c r="C48" s="147">
        <v>71949.422999999995</v>
      </c>
      <c r="D48" s="146">
        <v>244</v>
      </c>
      <c r="E48" s="142">
        <v>2686.681</v>
      </c>
      <c r="F48" s="146">
        <v>296</v>
      </c>
      <c r="G48" s="142">
        <v>3595.442</v>
      </c>
      <c r="H48" s="146">
        <v>10355</v>
      </c>
      <c r="I48" s="147">
        <v>71040.661999999997</v>
      </c>
      <c r="J48" s="95"/>
    </row>
    <row r="49" spans="1:10">
      <c r="A49" s="203" t="s">
        <v>244</v>
      </c>
      <c r="B49" s="204"/>
      <c r="C49" s="204"/>
      <c r="D49" s="204"/>
      <c r="E49" s="204"/>
      <c r="F49" s="204"/>
      <c r="G49" s="204"/>
      <c r="H49" s="204"/>
      <c r="I49" s="204"/>
      <c r="J49" s="95"/>
    </row>
    <row r="50" spans="1:10">
      <c r="A50" s="95"/>
      <c r="B50" s="83"/>
      <c r="C50" s="84"/>
      <c r="D50" s="83"/>
      <c r="E50" s="85"/>
      <c r="F50" s="83"/>
      <c r="G50" s="85"/>
      <c r="H50" s="83"/>
      <c r="I50" s="94"/>
      <c r="J50" s="95"/>
    </row>
    <row r="51" spans="1:10">
      <c r="A51" s="93"/>
      <c r="B51" s="83"/>
      <c r="C51" s="84"/>
      <c r="D51" s="83"/>
      <c r="E51" s="85"/>
      <c r="F51" s="83"/>
      <c r="G51" s="85"/>
      <c r="H51" s="83"/>
      <c r="I51" s="94"/>
      <c r="J51" s="95"/>
    </row>
    <row r="52" spans="1:10">
      <c r="A52" s="95"/>
      <c r="B52" s="83"/>
      <c r="C52" s="84"/>
      <c r="D52" s="83"/>
      <c r="E52" s="85"/>
      <c r="F52" s="83"/>
      <c r="G52" s="85"/>
      <c r="H52" s="83"/>
      <c r="I52" s="94"/>
      <c r="J52" s="95"/>
    </row>
    <row r="53" spans="1:10">
      <c r="A53" s="93"/>
      <c r="B53" s="83"/>
      <c r="C53" s="84"/>
      <c r="D53" s="83"/>
      <c r="E53" s="85"/>
      <c r="F53" s="83"/>
      <c r="G53" s="85"/>
      <c r="H53" s="83"/>
      <c r="I53" s="94"/>
      <c r="J53" s="95"/>
    </row>
    <row r="54" spans="1:10">
      <c r="A54" s="95"/>
      <c r="B54" s="83"/>
      <c r="C54" s="84"/>
      <c r="D54" s="83"/>
      <c r="E54" s="85"/>
      <c r="F54" s="83"/>
      <c r="G54" s="85"/>
      <c r="H54" s="83"/>
      <c r="I54" s="94"/>
      <c r="J54" s="95"/>
    </row>
    <row r="55" spans="1:10">
      <c r="A55" s="96"/>
      <c r="B55" s="86"/>
      <c r="C55" s="87"/>
      <c r="D55" s="86"/>
      <c r="E55" s="87"/>
      <c r="F55" s="86"/>
      <c r="G55" s="87"/>
      <c r="H55" s="86"/>
      <c r="I55" s="97"/>
      <c r="J55" s="91"/>
    </row>
    <row r="56" spans="1:10">
      <c r="A56" s="98"/>
      <c r="B56" s="86"/>
      <c r="C56" s="87"/>
      <c r="D56" s="86"/>
      <c r="E56" s="82"/>
      <c r="F56" s="86"/>
      <c r="G56" s="82"/>
      <c r="H56" s="86"/>
      <c r="I56" s="97"/>
      <c r="J56" s="91"/>
    </row>
    <row r="57" spans="1:10">
      <c r="A57" s="99"/>
      <c r="B57" s="100"/>
      <c r="C57" s="100"/>
      <c r="D57" s="100"/>
      <c r="E57" s="100"/>
      <c r="F57" s="100"/>
      <c r="G57" s="100"/>
      <c r="H57" s="100"/>
      <c r="I57" s="100"/>
      <c r="J57" s="88"/>
    </row>
  </sheetData>
  <mergeCells count="32">
    <mergeCell ref="A43:A44"/>
    <mergeCell ref="A45:A46"/>
    <mergeCell ref="A47:A48"/>
    <mergeCell ref="A49:I49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I43"/>
    </sheetView>
  </sheetViews>
  <sheetFormatPr defaultRowHeight="15"/>
  <cols>
    <col min="1" max="1" width="28.285156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643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644</v>
      </c>
      <c r="B7" s="143">
        <v>8</v>
      </c>
      <c r="C7" s="144">
        <v>88.698999999999998</v>
      </c>
      <c r="D7" s="143">
        <v>1</v>
      </c>
      <c r="E7" s="145">
        <v>100.8</v>
      </c>
      <c r="F7" s="143">
        <v>0</v>
      </c>
      <c r="G7" s="145">
        <v>0</v>
      </c>
      <c r="H7" s="143">
        <v>9</v>
      </c>
      <c r="I7" s="145">
        <v>189.499</v>
      </c>
      <c r="J7" s="95"/>
    </row>
    <row r="8" spans="1:10">
      <c r="A8" s="206"/>
      <c r="B8" s="143">
        <v>8</v>
      </c>
      <c r="C8" s="144">
        <v>80.481999999999999</v>
      </c>
      <c r="D8" s="143">
        <v>1</v>
      </c>
      <c r="E8" s="145">
        <v>92.736000000000004</v>
      </c>
      <c r="F8" s="143">
        <v>0</v>
      </c>
      <c r="G8" s="145">
        <v>0</v>
      </c>
      <c r="H8" s="143">
        <v>9</v>
      </c>
      <c r="I8" s="145">
        <v>173.21800000000002</v>
      </c>
      <c r="J8" s="95"/>
    </row>
    <row r="9" spans="1:10">
      <c r="A9" s="205" t="s">
        <v>645</v>
      </c>
      <c r="B9" s="143">
        <v>0</v>
      </c>
      <c r="C9" s="144">
        <v>0</v>
      </c>
      <c r="D9" s="143">
        <v>1</v>
      </c>
      <c r="E9" s="145">
        <v>1.8759999999999999</v>
      </c>
      <c r="F9" s="143">
        <v>0</v>
      </c>
      <c r="G9" s="145">
        <v>0</v>
      </c>
      <c r="H9" s="143">
        <v>1</v>
      </c>
      <c r="I9" s="145">
        <v>1.8759999999999999</v>
      </c>
      <c r="J9" s="95"/>
    </row>
    <row r="10" spans="1:10">
      <c r="A10" s="206"/>
      <c r="B10" s="143">
        <v>0</v>
      </c>
      <c r="C10" s="144">
        <v>0</v>
      </c>
      <c r="D10" s="143">
        <v>0</v>
      </c>
      <c r="E10" s="145">
        <v>1.407</v>
      </c>
      <c r="F10" s="143">
        <v>0</v>
      </c>
      <c r="G10" s="145">
        <v>0</v>
      </c>
      <c r="H10" s="143">
        <v>0</v>
      </c>
      <c r="I10" s="145">
        <v>1.407</v>
      </c>
      <c r="J10" s="95"/>
    </row>
    <row r="11" spans="1:10">
      <c r="A11" s="205" t="s">
        <v>646</v>
      </c>
      <c r="B11" s="143">
        <v>1784</v>
      </c>
      <c r="C11" s="144">
        <v>11486.72</v>
      </c>
      <c r="D11" s="143">
        <v>0</v>
      </c>
      <c r="E11" s="145">
        <v>0</v>
      </c>
      <c r="F11" s="143">
        <v>7</v>
      </c>
      <c r="G11" s="145">
        <v>49.97</v>
      </c>
      <c r="H11" s="143">
        <v>1777</v>
      </c>
      <c r="I11" s="145">
        <v>11436.75</v>
      </c>
      <c r="J11" s="95"/>
    </row>
    <row r="12" spans="1:10">
      <c r="A12" s="206"/>
      <c r="B12" s="143">
        <v>1768</v>
      </c>
      <c r="C12" s="144">
        <v>9893.9439999999995</v>
      </c>
      <c r="D12" s="143">
        <v>0</v>
      </c>
      <c r="E12" s="145">
        <v>0</v>
      </c>
      <c r="F12" s="143">
        <v>7</v>
      </c>
      <c r="G12" s="145">
        <v>44.607999999999997</v>
      </c>
      <c r="H12" s="143">
        <v>1761</v>
      </c>
      <c r="I12" s="145">
        <v>9849.3359999999993</v>
      </c>
      <c r="J12" s="95"/>
    </row>
    <row r="13" spans="1:10">
      <c r="A13" s="205" t="s">
        <v>647</v>
      </c>
      <c r="B13" s="143">
        <v>0</v>
      </c>
      <c r="C13" s="144">
        <v>0</v>
      </c>
      <c r="D13" s="143">
        <v>11</v>
      </c>
      <c r="E13" s="145">
        <v>66.400000000000006</v>
      </c>
      <c r="F13" s="143">
        <v>0</v>
      </c>
      <c r="G13" s="145">
        <v>0</v>
      </c>
      <c r="H13" s="143">
        <v>11</v>
      </c>
      <c r="I13" s="145">
        <v>66.400000000000006</v>
      </c>
      <c r="J13" s="95"/>
    </row>
    <row r="14" spans="1:10">
      <c r="A14" s="206"/>
      <c r="B14" s="143">
        <v>0</v>
      </c>
      <c r="C14" s="144">
        <v>0</v>
      </c>
      <c r="D14" s="143">
        <v>0</v>
      </c>
      <c r="E14" s="145">
        <v>59.74</v>
      </c>
      <c r="F14" s="143">
        <v>0</v>
      </c>
      <c r="G14" s="145">
        <v>0</v>
      </c>
      <c r="H14" s="143">
        <v>0</v>
      </c>
      <c r="I14" s="145">
        <v>59.74</v>
      </c>
      <c r="J14" s="95"/>
    </row>
    <row r="15" spans="1:10">
      <c r="A15" s="205" t="s">
        <v>648</v>
      </c>
      <c r="B15" s="143">
        <v>2631</v>
      </c>
      <c r="C15" s="144">
        <v>5122.8249999999998</v>
      </c>
      <c r="D15" s="143">
        <v>0</v>
      </c>
      <c r="E15" s="145">
        <v>0</v>
      </c>
      <c r="F15" s="143">
        <v>4</v>
      </c>
      <c r="G15" s="145">
        <v>4.7030000000000003</v>
      </c>
      <c r="H15" s="143">
        <v>2627</v>
      </c>
      <c r="I15" s="145">
        <v>5118.1219999999994</v>
      </c>
      <c r="J15" s="95"/>
    </row>
    <row r="16" spans="1:10">
      <c r="A16" s="206"/>
      <c r="B16" s="143">
        <v>1272</v>
      </c>
      <c r="C16" s="144">
        <v>4253.9870000000001</v>
      </c>
      <c r="D16" s="143">
        <v>0</v>
      </c>
      <c r="E16" s="145">
        <v>0</v>
      </c>
      <c r="F16" s="143">
        <v>4</v>
      </c>
      <c r="G16" s="145">
        <v>4.3250000000000002</v>
      </c>
      <c r="H16" s="143">
        <v>1268</v>
      </c>
      <c r="I16" s="145">
        <v>4249.6620000000003</v>
      </c>
      <c r="J16" s="95"/>
    </row>
    <row r="17" spans="1:10">
      <c r="A17" s="205" t="s">
        <v>649</v>
      </c>
      <c r="B17" s="143">
        <v>3</v>
      </c>
      <c r="C17" s="144">
        <v>17.149999999999999</v>
      </c>
      <c r="D17" s="143">
        <v>0</v>
      </c>
      <c r="E17" s="145">
        <v>0</v>
      </c>
      <c r="F17" s="143">
        <v>0</v>
      </c>
      <c r="G17" s="145">
        <v>0</v>
      </c>
      <c r="H17" s="143">
        <v>3</v>
      </c>
      <c r="I17" s="145">
        <v>17.149999999999999</v>
      </c>
      <c r="J17" s="95"/>
    </row>
    <row r="18" spans="1:10">
      <c r="A18" s="206"/>
      <c r="B18" s="143">
        <v>3</v>
      </c>
      <c r="C18" s="144">
        <v>12.862</v>
      </c>
      <c r="D18" s="143">
        <v>0</v>
      </c>
      <c r="E18" s="145">
        <v>0</v>
      </c>
      <c r="F18" s="143">
        <v>0</v>
      </c>
      <c r="G18" s="145">
        <v>0</v>
      </c>
      <c r="H18" s="143">
        <v>3</v>
      </c>
      <c r="I18" s="145">
        <v>12.862</v>
      </c>
      <c r="J18" s="95"/>
    </row>
    <row r="19" spans="1:10">
      <c r="A19" s="205" t="s">
        <v>650</v>
      </c>
      <c r="B19" s="143">
        <v>29</v>
      </c>
      <c r="C19" s="144">
        <v>418.86</v>
      </c>
      <c r="D19" s="143">
        <v>0</v>
      </c>
      <c r="E19" s="145">
        <v>0</v>
      </c>
      <c r="F19" s="143">
        <v>4</v>
      </c>
      <c r="G19" s="145">
        <v>45.5</v>
      </c>
      <c r="H19" s="143">
        <v>25</v>
      </c>
      <c r="I19" s="145">
        <v>373.36</v>
      </c>
      <c r="J19" s="95"/>
    </row>
    <row r="20" spans="1:10">
      <c r="A20" s="206"/>
      <c r="B20" s="143">
        <v>17</v>
      </c>
      <c r="C20" s="144">
        <v>387.16899999999998</v>
      </c>
      <c r="D20" s="143">
        <v>0</v>
      </c>
      <c r="E20" s="145">
        <v>0</v>
      </c>
      <c r="F20" s="143">
        <v>1</v>
      </c>
      <c r="G20" s="145">
        <v>43.68</v>
      </c>
      <c r="H20" s="143">
        <v>16</v>
      </c>
      <c r="I20" s="145">
        <v>343.48899999999998</v>
      </c>
      <c r="J20" s="95"/>
    </row>
    <row r="21" spans="1:10">
      <c r="A21" s="205" t="s">
        <v>651</v>
      </c>
      <c r="B21" s="143">
        <v>196</v>
      </c>
      <c r="C21" s="144">
        <v>653.61</v>
      </c>
      <c r="D21" s="143">
        <v>0</v>
      </c>
      <c r="E21" s="145">
        <v>0</v>
      </c>
      <c r="F21" s="143">
        <v>18</v>
      </c>
      <c r="G21" s="145">
        <v>116.65</v>
      </c>
      <c r="H21" s="143">
        <v>178</v>
      </c>
      <c r="I21" s="145">
        <v>536.96</v>
      </c>
      <c r="J21" s="95"/>
    </row>
    <row r="22" spans="1:10">
      <c r="A22" s="206"/>
      <c r="B22" s="143">
        <v>196</v>
      </c>
      <c r="C22" s="144">
        <v>649.08500000000004</v>
      </c>
      <c r="D22" s="143">
        <v>0</v>
      </c>
      <c r="E22" s="145">
        <v>0</v>
      </c>
      <c r="F22" s="143">
        <v>18</v>
      </c>
      <c r="G22" s="145">
        <v>116.06699999999999</v>
      </c>
      <c r="H22" s="143">
        <v>178</v>
      </c>
      <c r="I22" s="145">
        <v>533.01800000000003</v>
      </c>
      <c r="J22" s="95"/>
    </row>
    <row r="23" spans="1:10">
      <c r="A23" s="205" t="s">
        <v>652</v>
      </c>
      <c r="B23" s="143">
        <v>56</v>
      </c>
      <c r="C23" s="144">
        <v>0.61299999999999999</v>
      </c>
      <c r="D23" s="143">
        <v>0</v>
      </c>
      <c r="E23" s="145">
        <v>0</v>
      </c>
      <c r="F23" s="143">
        <v>11</v>
      </c>
      <c r="G23" s="145">
        <v>0.104</v>
      </c>
      <c r="H23" s="143">
        <v>45</v>
      </c>
      <c r="I23" s="145">
        <v>0.50900000000000001</v>
      </c>
      <c r="J23" s="95"/>
    </row>
    <row r="24" spans="1:10">
      <c r="A24" s="206"/>
      <c r="B24" s="143">
        <v>56</v>
      </c>
      <c r="C24" s="144">
        <v>0.57699999999999996</v>
      </c>
      <c r="D24" s="143">
        <v>0</v>
      </c>
      <c r="E24" s="145">
        <v>0</v>
      </c>
      <c r="F24" s="143">
        <v>11</v>
      </c>
      <c r="G24" s="145">
        <v>9.7000000000000003E-2</v>
      </c>
      <c r="H24" s="143">
        <v>45</v>
      </c>
      <c r="I24" s="145">
        <v>0.48</v>
      </c>
      <c r="J24" s="95"/>
    </row>
    <row r="25" spans="1:10">
      <c r="A25" s="205" t="s">
        <v>653</v>
      </c>
      <c r="B25" s="143">
        <v>0</v>
      </c>
      <c r="C25" s="144">
        <v>0</v>
      </c>
      <c r="D25" s="143">
        <v>20</v>
      </c>
      <c r="E25" s="145">
        <v>259.58999999999997</v>
      </c>
      <c r="F25" s="143">
        <v>20</v>
      </c>
      <c r="G25" s="145">
        <v>259.58999999999997</v>
      </c>
      <c r="H25" s="143">
        <v>0</v>
      </c>
      <c r="I25" s="145">
        <v>0</v>
      </c>
      <c r="J25" s="95"/>
    </row>
    <row r="26" spans="1:10">
      <c r="A26" s="206"/>
      <c r="B26" s="143">
        <v>0</v>
      </c>
      <c r="C26" s="144">
        <v>0</v>
      </c>
      <c r="D26" s="143">
        <v>6</v>
      </c>
      <c r="E26" s="145">
        <v>247.13</v>
      </c>
      <c r="F26" s="143">
        <v>6</v>
      </c>
      <c r="G26" s="145">
        <v>247.13</v>
      </c>
      <c r="H26" s="143">
        <v>0</v>
      </c>
      <c r="I26" s="145">
        <v>0</v>
      </c>
      <c r="J26" s="95"/>
    </row>
    <row r="27" spans="1:10">
      <c r="A27" s="205" t="s">
        <v>91</v>
      </c>
      <c r="B27" s="143">
        <v>0</v>
      </c>
      <c r="C27" s="144">
        <v>0</v>
      </c>
      <c r="D27" s="143">
        <v>0</v>
      </c>
      <c r="E27" s="145">
        <v>0</v>
      </c>
      <c r="F27" s="143">
        <v>0</v>
      </c>
      <c r="G27" s="145">
        <v>0</v>
      </c>
      <c r="H27" s="143">
        <v>0</v>
      </c>
      <c r="I27" s="145">
        <v>0</v>
      </c>
      <c r="J27" s="95"/>
    </row>
    <row r="28" spans="1:10">
      <c r="A28" s="206"/>
      <c r="B28" s="143">
        <v>0</v>
      </c>
      <c r="C28" s="144">
        <v>-1E-3</v>
      </c>
      <c r="D28" s="143">
        <v>0</v>
      </c>
      <c r="E28" s="145">
        <v>0</v>
      </c>
      <c r="F28" s="143">
        <v>0</v>
      </c>
      <c r="G28" s="145">
        <v>0</v>
      </c>
      <c r="H28" s="143">
        <v>0</v>
      </c>
      <c r="I28" s="145">
        <v>-1E-3</v>
      </c>
      <c r="J28" s="95"/>
    </row>
    <row r="29" spans="1:10">
      <c r="A29" s="205" t="s">
        <v>654</v>
      </c>
      <c r="B29" s="143">
        <v>1216</v>
      </c>
      <c r="C29" s="144">
        <v>1086.8520000000001</v>
      </c>
      <c r="D29" s="143">
        <v>0</v>
      </c>
      <c r="E29" s="145">
        <v>0</v>
      </c>
      <c r="F29" s="143">
        <v>11</v>
      </c>
      <c r="G29" s="145">
        <v>8.4719999999999995</v>
      </c>
      <c r="H29" s="143">
        <v>1205</v>
      </c>
      <c r="I29" s="145">
        <v>1078.3800000000001</v>
      </c>
      <c r="J29" s="95"/>
    </row>
    <row r="30" spans="1:10">
      <c r="A30" s="206"/>
      <c r="B30" s="143">
        <v>1216</v>
      </c>
      <c r="C30" s="144">
        <v>968.70799999999997</v>
      </c>
      <c r="D30" s="143">
        <v>0</v>
      </c>
      <c r="E30" s="145">
        <v>0</v>
      </c>
      <c r="F30" s="143">
        <v>11</v>
      </c>
      <c r="G30" s="145">
        <v>7.5529999999999999</v>
      </c>
      <c r="H30" s="143">
        <v>1205</v>
      </c>
      <c r="I30" s="145">
        <v>961.15499999999997</v>
      </c>
      <c r="J30" s="95"/>
    </row>
    <row r="31" spans="1:10">
      <c r="A31" s="205" t="s">
        <v>655</v>
      </c>
      <c r="B31" s="143">
        <v>927</v>
      </c>
      <c r="C31" s="144">
        <v>3482.377</v>
      </c>
      <c r="D31" s="143">
        <v>0</v>
      </c>
      <c r="E31" s="145">
        <v>0</v>
      </c>
      <c r="F31" s="143">
        <v>8</v>
      </c>
      <c r="G31" s="145">
        <v>36.1</v>
      </c>
      <c r="H31" s="143">
        <v>919</v>
      </c>
      <c r="I31" s="145">
        <v>3446.277</v>
      </c>
      <c r="J31" s="95"/>
    </row>
    <row r="32" spans="1:10">
      <c r="A32" s="206"/>
      <c r="B32" s="143">
        <v>926</v>
      </c>
      <c r="C32" s="144">
        <v>3014.8389999999999</v>
      </c>
      <c r="D32" s="143">
        <v>0</v>
      </c>
      <c r="E32" s="145">
        <v>0</v>
      </c>
      <c r="F32" s="143">
        <v>8</v>
      </c>
      <c r="G32" s="145">
        <v>32.078000000000003</v>
      </c>
      <c r="H32" s="143">
        <v>918</v>
      </c>
      <c r="I32" s="145">
        <v>2982.761</v>
      </c>
      <c r="J32" s="95"/>
    </row>
    <row r="33" spans="1:10">
      <c r="A33" s="205" t="s">
        <v>656</v>
      </c>
      <c r="B33" s="143">
        <v>511</v>
      </c>
      <c r="C33" s="144">
        <v>8248.634</v>
      </c>
      <c r="D33" s="143">
        <v>0</v>
      </c>
      <c r="E33" s="145">
        <v>0</v>
      </c>
      <c r="F33" s="143">
        <v>20</v>
      </c>
      <c r="G33" s="145">
        <v>259.58999999999997</v>
      </c>
      <c r="H33" s="143">
        <v>491</v>
      </c>
      <c r="I33" s="145">
        <v>7989.0439999999999</v>
      </c>
      <c r="J33" s="95"/>
    </row>
    <row r="34" spans="1:10">
      <c r="A34" s="206"/>
      <c r="B34" s="143">
        <v>144</v>
      </c>
      <c r="C34" s="144">
        <v>7618.6850000000004</v>
      </c>
      <c r="D34" s="143">
        <v>0</v>
      </c>
      <c r="E34" s="145">
        <v>0</v>
      </c>
      <c r="F34" s="143">
        <v>6</v>
      </c>
      <c r="G34" s="145">
        <v>247.13</v>
      </c>
      <c r="H34" s="143">
        <v>138</v>
      </c>
      <c r="I34" s="145">
        <v>7371.5550000000003</v>
      </c>
      <c r="J34" s="95"/>
    </row>
    <row r="35" spans="1:10">
      <c r="A35" s="205" t="s">
        <v>657</v>
      </c>
      <c r="B35" s="143">
        <v>246</v>
      </c>
      <c r="C35" s="144">
        <v>3646.721</v>
      </c>
      <c r="D35" s="143">
        <v>0</v>
      </c>
      <c r="E35" s="145">
        <v>0</v>
      </c>
      <c r="F35" s="143">
        <v>0</v>
      </c>
      <c r="G35" s="145">
        <v>0</v>
      </c>
      <c r="H35" s="143">
        <v>246</v>
      </c>
      <c r="I35" s="145">
        <v>3646.721</v>
      </c>
      <c r="J35" s="95"/>
    </row>
    <row r="36" spans="1:10">
      <c r="A36" s="206"/>
      <c r="B36" s="143">
        <v>246</v>
      </c>
      <c r="C36" s="144">
        <v>2277.154</v>
      </c>
      <c r="D36" s="143">
        <v>0</v>
      </c>
      <c r="E36" s="145">
        <v>0</v>
      </c>
      <c r="F36" s="143">
        <v>0</v>
      </c>
      <c r="G36" s="145">
        <v>0</v>
      </c>
      <c r="H36" s="143">
        <v>246</v>
      </c>
      <c r="I36" s="145">
        <v>2277.154</v>
      </c>
      <c r="J36" s="95"/>
    </row>
    <row r="37" spans="1:10">
      <c r="A37" s="205" t="s">
        <v>658</v>
      </c>
      <c r="B37" s="143">
        <v>270</v>
      </c>
      <c r="C37" s="144">
        <v>9510.7579999999998</v>
      </c>
      <c r="D37" s="143">
        <v>0</v>
      </c>
      <c r="E37" s="145">
        <v>0</v>
      </c>
      <c r="F37" s="143">
        <v>0</v>
      </c>
      <c r="G37" s="145">
        <v>0</v>
      </c>
      <c r="H37" s="143">
        <v>270</v>
      </c>
      <c r="I37" s="145">
        <v>9510.7579999999998</v>
      </c>
      <c r="J37" s="95"/>
    </row>
    <row r="38" spans="1:10">
      <c r="A38" s="206"/>
      <c r="B38" s="143">
        <v>270</v>
      </c>
      <c r="C38" s="144">
        <v>8749.8960000000006</v>
      </c>
      <c r="D38" s="143">
        <v>0</v>
      </c>
      <c r="E38" s="145">
        <v>0</v>
      </c>
      <c r="F38" s="143">
        <v>0</v>
      </c>
      <c r="G38" s="145">
        <v>0</v>
      </c>
      <c r="H38" s="143">
        <v>270</v>
      </c>
      <c r="I38" s="145">
        <v>8749.8960000000006</v>
      </c>
      <c r="J38" s="95"/>
    </row>
    <row r="39" spans="1:10">
      <c r="A39" s="205" t="s">
        <v>659</v>
      </c>
      <c r="B39" s="143">
        <v>324</v>
      </c>
      <c r="C39" s="144">
        <v>7779.2579999999998</v>
      </c>
      <c r="D39" s="143">
        <v>0</v>
      </c>
      <c r="E39" s="145">
        <v>0</v>
      </c>
      <c r="F39" s="143">
        <v>1</v>
      </c>
      <c r="G39" s="145">
        <v>12.1</v>
      </c>
      <c r="H39" s="143">
        <v>323</v>
      </c>
      <c r="I39" s="145">
        <v>7767.1579999999994</v>
      </c>
      <c r="J39" s="95"/>
    </row>
    <row r="40" spans="1:10">
      <c r="A40" s="206"/>
      <c r="B40" s="143">
        <v>324</v>
      </c>
      <c r="C40" s="144">
        <v>7156.9210000000003</v>
      </c>
      <c r="D40" s="143">
        <v>0</v>
      </c>
      <c r="E40" s="145">
        <v>0</v>
      </c>
      <c r="F40" s="143">
        <v>1</v>
      </c>
      <c r="G40" s="145">
        <v>11.132</v>
      </c>
      <c r="H40" s="143">
        <v>323</v>
      </c>
      <c r="I40" s="145">
        <v>7145.7890000000007</v>
      </c>
      <c r="J40" s="95"/>
    </row>
    <row r="41" spans="1:10">
      <c r="A41" s="201" t="s">
        <v>20</v>
      </c>
      <c r="B41" s="146">
        <v>8201</v>
      </c>
      <c r="C41" s="147">
        <v>51543.076999999997</v>
      </c>
      <c r="D41" s="146">
        <v>33</v>
      </c>
      <c r="E41" s="147">
        <v>428.666</v>
      </c>
      <c r="F41" s="146">
        <v>104</v>
      </c>
      <c r="G41" s="147">
        <v>792.779</v>
      </c>
      <c r="H41" s="146">
        <v>8130</v>
      </c>
      <c r="I41" s="147">
        <v>51178.964</v>
      </c>
      <c r="J41" s="95"/>
    </row>
    <row r="42" spans="1:10">
      <c r="A42" s="202"/>
      <c r="B42" s="146">
        <v>6446</v>
      </c>
      <c r="C42" s="147">
        <v>45064.307999999997</v>
      </c>
      <c r="D42" s="146">
        <v>7</v>
      </c>
      <c r="E42" s="142">
        <v>401.01299999999998</v>
      </c>
      <c r="F42" s="146">
        <v>73</v>
      </c>
      <c r="G42" s="142">
        <v>753.8</v>
      </c>
      <c r="H42" s="146">
        <v>6380</v>
      </c>
      <c r="I42" s="147">
        <v>44711.521000000001</v>
      </c>
      <c r="J42" s="95"/>
    </row>
    <row r="43" spans="1:10">
      <c r="A43" s="203" t="s">
        <v>626</v>
      </c>
      <c r="B43" s="204"/>
      <c r="C43" s="204"/>
      <c r="D43" s="204"/>
      <c r="E43" s="204"/>
      <c r="F43" s="204"/>
      <c r="G43" s="204"/>
      <c r="H43" s="204"/>
      <c r="I43" s="204"/>
      <c r="J43" s="91"/>
    </row>
    <row r="44" spans="1:10">
      <c r="A44" s="98"/>
      <c r="B44" s="86"/>
      <c r="C44" s="87"/>
      <c r="D44" s="86"/>
      <c r="E44" s="82"/>
      <c r="F44" s="86"/>
      <c r="G44" s="82"/>
      <c r="H44" s="86"/>
      <c r="I44" s="97"/>
      <c r="J44" s="91"/>
    </row>
    <row r="45" spans="1:10">
      <c r="A45" s="99"/>
      <c r="B45" s="100"/>
      <c r="C45" s="100"/>
      <c r="D45" s="100"/>
      <c r="E45" s="100"/>
      <c r="F45" s="100"/>
      <c r="G45" s="100"/>
      <c r="H45" s="100"/>
      <c r="I45" s="100"/>
      <c r="J45" s="88"/>
    </row>
  </sheetData>
  <mergeCells count="29">
    <mergeCell ref="A43:I43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I43"/>
    </sheetView>
  </sheetViews>
  <sheetFormatPr defaultRowHeight="15"/>
  <cols>
    <col min="1" max="1" width="21.85546875" bestFit="1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301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302</v>
      </c>
      <c r="B7" s="143">
        <v>356</v>
      </c>
      <c r="C7" s="144">
        <v>5292.52</v>
      </c>
      <c r="D7" s="143">
        <v>0</v>
      </c>
      <c r="E7" s="145">
        <v>0</v>
      </c>
      <c r="F7" s="143">
        <v>0</v>
      </c>
      <c r="G7" s="145">
        <v>0</v>
      </c>
      <c r="H7" s="143">
        <v>356</v>
      </c>
      <c r="I7" s="145">
        <v>5292.52</v>
      </c>
      <c r="J7" s="95"/>
    </row>
    <row r="8" spans="1:10">
      <c r="A8" s="206"/>
      <c r="B8" s="143">
        <v>99</v>
      </c>
      <c r="C8" s="144">
        <v>4900.2619999999997</v>
      </c>
      <c r="D8" s="143">
        <v>0</v>
      </c>
      <c r="E8" s="145">
        <v>0</v>
      </c>
      <c r="F8" s="143">
        <v>0</v>
      </c>
      <c r="G8" s="145">
        <v>0</v>
      </c>
      <c r="H8" s="143">
        <v>99</v>
      </c>
      <c r="I8" s="145">
        <v>4900.2619999999997</v>
      </c>
      <c r="J8" s="95"/>
    </row>
    <row r="9" spans="1:10">
      <c r="A9" s="205" t="s">
        <v>303</v>
      </c>
      <c r="B9" s="143">
        <v>5</v>
      </c>
      <c r="C9" s="144">
        <v>29.55</v>
      </c>
      <c r="D9" s="143">
        <v>0</v>
      </c>
      <c r="E9" s="145">
        <v>0</v>
      </c>
      <c r="F9" s="143">
        <v>0</v>
      </c>
      <c r="G9" s="145">
        <v>0</v>
      </c>
      <c r="H9" s="143">
        <v>5</v>
      </c>
      <c r="I9" s="145">
        <v>29.55</v>
      </c>
      <c r="J9" s="95"/>
    </row>
    <row r="10" spans="1:10">
      <c r="A10" s="206"/>
      <c r="B10" s="143">
        <v>5</v>
      </c>
      <c r="C10" s="144">
        <v>21.504999999999999</v>
      </c>
      <c r="D10" s="143">
        <v>0</v>
      </c>
      <c r="E10" s="145">
        <v>0</v>
      </c>
      <c r="F10" s="143">
        <v>0</v>
      </c>
      <c r="G10" s="145">
        <v>0</v>
      </c>
      <c r="H10" s="143">
        <v>5</v>
      </c>
      <c r="I10" s="145">
        <v>21.504999999999999</v>
      </c>
      <c r="J10" s="95"/>
    </row>
    <row r="11" spans="1:10">
      <c r="A11" s="205" t="s">
        <v>304</v>
      </c>
      <c r="B11" s="143">
        <v>1789</v>
      </c>
      <c r="C11" s="144">
        <v>8285.0570000000007</v>
      </c>
      <c r="D11" s="143">
        <v>0</v>
      </c>
      <c r="E11" s="145">
        <v>0</v>
      </c>
      <c r="F11" s="143">
        <v>0</v>
      </c>
      <c r="G11" s="145">
        <v>0</v>
      </c>
      <c r="H11" s="143">
        <v>1789</v>
      </c>
      <c r="I11" s="145">
        <v>8285.0570000000007</v>
      </c>
      <c r="J11" s="95"/>
    </row>
    <row r="12" spans="1:10">
      <c r="A12" s="206"/>
      <c r="B12" s="143">
        <v>1781</v>
      </c>
      <c r="C12" s="144">
        <v>5655.3559999999998</v>
      </c>
      <c r="D12" s="143">
        <v>0</v>
      </c>
      <c r="E12" s="145">
        <v>0</v>
      </c>
      <c r="F12" s="143">
        <v>0</v>
      </c>
      <c r="G12" s="145">
        <v>0</v>
      </c>
      <c r="H12" s="143">
        <v>1781</v>
      </c>
      <c r="I12" s="145">
        <v>5655.3559999999998</v>
      </c>
      <c r="J12" s="95"/>
    </row>
    <row r="13" spans="1:10">
      <c r="A13" s="205" t="s">
        <v>305</v>
      </c>
      <c r="B13" s="143">
        <v>6</v>
      </c>
      <c r="C13" s="144">
        <v>18.39</v>
      </c>
      <c r="D13" s="143">
        <v>0</v>
      </c>
      <c r="E13" s="145">
        <v>0</v>
      </c>
      <c r="F13" s="143">
        <v>0</v>
      </c>
      <c r="G13" s="145">
        <v>0</v>
      </c>
      <c r="H13" s="143">
        <v>6</v>
      </c>
      <c r="I13" s="145">
        <v>18.39</v>
      </c>
      <c r="J13" s="95"/>
    </row>
    <row r="14" spans="1:10">
      <c r="A14" s="206"/>
      <c r="B14" s="143">
        <v>0</v>
      </c>
      <c r="C14" s="144">
        <v>13.454000000000001</v>
      </c>
      <c r="D14" s="143">
        <v>0</v>
      </c>
      <c r="E14" s="145">
        <v>0</v>
      </c>
      <c r="F14" s="143">
        <v>0</v>
      </c>
      <c r="G14" s="145">
        <v>0</v>
      </c>
      <c r="H14" s="143">
        <v>0</v>
      </c>
      <c r="I14" s="145">
        <v>13.454000000000001</v>
      </c>
      <c r="J14" s="95"/>
    </row>
    <row r="15" spans="1:10">
      <c r="A15" s="205" t="s">
        <v>306</v>
      </c>
      <c r="B15" s="143">
        <v>559</v>
      </c>
      <c r="C15" s="144">
        <v>12299.468999999999</v>
      </c>
      <c r="D15" s="143">
        <v>0</v>
      </c>
      <c r="E15" s="145">
        <v>0</v>
      </c>
      <c r="F15" s="143">
        <v>0</v>
      </c>
      <c r="G15" s="145">
        <v>0</v>
      </c>
      <c r="H15" s="143">
        <v>559</v>
      </c>
      <c r="I15" s="145">
        <v>12299.468999999999</v>
      </c>
      <c r="J15" s="95"/>
    </row>
    <row r="16" spans="1:10">
      <c r="A16" s="206"/>
      <c r="B16" s="143">
        <v>559</v>
      </c>
      <c r="C16" s="144">
        <v>11310.971</v>
      </c>
      <c r="D16" s="143">
        <v>0</v>
      </c>
      <c r="E16" s="145">
        <v>0</v>
      </c>
      <c r="F16" s="143">
        <v>0</v>
      </c>
      <c r="G16" s="145">
        <v>0</v>
      </c>
      <c r="H16" s="143">
        <v>559</v>
      </c>
      <c r="I16" s="145">
        <v>11310.971</v>
      </c>
      <c r="J16" s="95"/>
    </row>
    <row r="17" spans="1:10">
      <c r="A17" s="205" t="s">
        <v>307</v>
      </c>
      <c r="B17" s="143">
        <v>539</v>
      </c>
      <c r="C17" s="144">
        <v>4595.0749999999998</v>
      </c>
      <c r="D17" s="143">
        <v>0</v>
      </c>
      <c r="E17" s="145">
        <v>0</v>
      </c>
      <c r="F17" s="143">
        <v>0</v>
      </c>
      <c r="G17" s="145">
        <v>0</v>
      </c>
      <c r="H17" s="143">
        <v>539</v>
      </c>
      <c r="I17" s="145">
        <v>4595.0749999999998</v>
      </c>
      <c r="J17" s="95"/>
    </row>
    <row r="18" spans="1:10">
      <c r="A18" s="206"/>
      <c r="B18" s="143">
        <v>539</v>
      </c>
      <c r="C18" s="144">
        <v>4222.0529999999999</v>
      </c>
      <c r="D18" s="143">
        <v>0</v>
      </c>
      <c r="E18" s="145">
        <v>0</v>
      </c>
      <c r="F18" s="143">
        <v>0</v>
      </c>
      <c r="G18" s="145">
        <v>0</v>
      </c>
      <c r="H18" s="143">
        <v>539</v>
      </c>
      <c r="I18" s="145">
        <v>4222.0529999999999</v>
      </c>
      <c r="J18" s="95"/>
    </row>
    <row r="19" spans="1:10">
      <c r="A19" s="205" t="s">
        <v>308</v>
      </c>
      <c r="B19" s="143">
        <v>32</v>
      </c>
      <c r="C19" s="144">
        <v>144.61000000000001</v>
      </c>
      <c r="D19" s="143">
        <v>0</v>
      </c>
      <c r="E19" s="145">
        <v>0</v>
      </c>
      <c r="F19" s="143">
        <v>0</v>
      </c>
      <c r="G19" s="145">
        <v>0</v>
      </c>
      <c r="H19" s="143">
        <v>32</v>
      </c>
      <c r="I19" s="145">
        <v>144.61000000000001</v>
      </c>
      <c r="J19" s="95"/>
    </row>
    <row r="20" spans="1:10">
      <c r="A20" s="206"/>
      <c r="B20" s="143">
        <v>0</v>
      </c>
      <c r="C20" s="144">
        <v>133.80500000000001</v>
      </c>
      <c r="D20" s="143">
        <v>0</v>
      </c>
      <c r="E20" s="145">
        <v>0</v>
      </c>
      <c r="F20" s="143">
        <v>0</v>
      </c>
      <c r="G20" s="145">
        <v>0</v>
      </c>
      <c r="H20" s="143">
        <v>0</v>
      </c>
      <c r="I20" s="145">
        <v>133.80500000000001</v>
      </c>
      <c r="J20" s="95"/>
    </row>
    <row r="21" spans="1:10">
      <c r="A21" s="205" t="s">
        <v>309</v>
      </c>
      <c r="B21" s="143">
        <v>6</v>
      </c>
      <c r="C21" s="144">
        <v>42</v>
      </c>
      <c r="D21" s="143">
        <v>0</v>
      </c>
      <c r="E21" s="145">
        <v>0</v>
      </c>
      <c r="F21" s="143">
        <v>0</v>
      </c>
      <c r="G21" s="145">
        <v>0</v>
      </c>
      <c r="H21" s="143">
        <v>6</v>
      </c>
      <c r="I21" s="145">
        <v>42</v>
      </c>
      <c r="J21" s="95"/>
    </row>
    <row r="22" spans="1:10">
      <c r="A22" s="206"/>
      <c r="B22" s="143">
        <v>5</v>
      </c>
      <c r="C22" s="144">
        <v>38.679000000000002</v>
      </c>
      <c r="D22" s="143">
        <v>0</v>
      </c>
      <c r="E22" s="145">
        <v>0</v>
      </c>
      <c r="F22" s="143">
        <v>0</v>
      </c>
      <c r="G22" s="145">
        <v>0</v>
      </c>
      <c r="H22" s="143">
        <v>5</v>
      </c>
      <c r="I22" s="145">
        <v>38.679000000000002</v>
      </c>
      <c r="J22" s="95"/>
    </row>
    <row r="23" spans="1:10">
      <c r="A23" s="205" t="s">
        <v>310</v>
      </c>
      <c r="B23" s="143">
        <v>1461</v>
      </c>
      <c r="C23" s="144">
        <v>437.09</v>
      </c>
      <c r="D23" s="143">
        <v>0</v>
      </c>
      <c r="E23" s="145">
        <v>0</v>
      </c>
      <c r="F23" s="143">
        <v>0</v>
      </c>
      <c r="G23" s="145">
        <v>0</v>
      </c>
      <c r="H23" s="143">
        <v>1461</v>
      </c>
      <c r="I23" s="145">
        <v>437.09</v>
      </c>
      <c r="J23" s="95"/>
    </row>
    <row r="24" spans="1:10">
      <c r="A24" s="206"/>
      <c r="B24" s="143">
        <v>328</v>
      </c>
      <c r="C24" s="144">
        <v>401.99599999999998</v>
      </c>
      <c r="D24" s="143">
        <v>0</v>
      </c>
      <c r="E24" s="145">
        <v>0</v>
      </c>
      <c r="F24" s="143">
        <v>0</v>
      </c>
      <c r="G24" s="145">
        <v>0</v>
      </c>
      <c r="H24" s="143">
        <v>328</v>
      </c>
      <c r="I24" s="145">
        <v>401.99599999999998</v>
      </c>
      <c r="J24" s="95"/>
    </row>
    <row r="25" spans="1:10">
      <c r="A25" s="205" t="s">
        <v>311</v>
      </c>
      <c r="B25" s="143">
        <v>242</v>
      </c>
      <c r="C25" s="144">
        <v>5513.5450000000001</v>
      </c>
      <c r="D25" s="143">
        <v>0</v>
      </c>
      <c r="E25" s="145">
        <v>0</v>
      </c>
      <c r="F25" s="143">
        <v>0</v>
      </c>
      <c r="G25" s="145">
        <v>0</v>
      </c>
      <c r="H25" s="143">
        <v>242</v>
      </c>
      <c r="I25" s="145">
        <v>5513.5450000000001</v>
      </c>
      <c r="J25" s="95"/>
    </row>
    <row r="26" spans="1:10">
      <c r="A26" s="206"/>
      <c r="B26" s="143">
        <v>242</v>
      </c>
      <c r="C26" s="144">
        <v>5072.4669999999996</v>
      </c>
      <c r="D26" s="143">
        <v>0</v>
      </c>
      <c r="E26" s="145">
        <v>0</v>
      </c>
      <c r="F26" s="143">
        <v>0</v>
      </c>
      <c r="G26" s="145">
        <v>0</v>
      </c>
      <c r="H26" s="143">
        <v>242</v>
      </c>
      <c r="I26" s="145">
        <v>5072.4669999999996</v>
      </c>
      <c r="J26" s="95"/>
    </row>
    <row r="27" spans="1:10">
      <c r="A27" s="205" t="s">
        <v>312</v>
      </c>
      <c r="B27" s="143">
        <v>3</v>
      </c>
      <c r="C27" s="144">
        <v>11.62</v>
      </c>
      <c r="D27" s="143">
        <v>0</v>
      </c>
      <c r="E27" s="145">
        <v>0</v>
      </c>
      <c r="F27" s="143">
        <v>0</v>
      </c>
      <c r="G27" s="145">
        <v>0</v>
      </c>
      <c r="H27" s="143">
        <v>3</v>
      </c>
      <c r="I27" s="145">
        <v>11.62</v>
      </c>
      <c r="J27" s="95"/>
    </row>
    <row r="28" spans="1:10">
      <c r="A28" s="206"/>
      <c r="B28" s="143">
        <v>3</v>
      </c>
      <c r="C28" s="144">
        <v>8.7159999999999993</v>
      </c>
      <c r="D28" s="143">
        <v>0</v>
      </c>
      <c r="E28" s="145">
        <v>0</v>
      </c>
      <c r="F28" s="143">
        <v>0</v>
      </c>
      <c r="G28" s="145">
        <v>0</v>
      </c>
      <c r="H28" s="143">
        <v>3</v>
      </c>
      <c r="I28" s="145">
        <v>8.7159999999999993</v>
      </c>
      <c r="J28" s="95"/>
    </row>
    <row r="29" spans="1:10">
      <c r="A29" s="205" t="s">
        <v>313</v>
      </c>
      <c r="B29" s="143">
        <v>11</v>
      </c>
      <c r="C29" s="144">
        <v>235.1</v>
      </c>
      <c r="D29" s="143">
        <v>0</v>
      </c>
      <c r="E29" s="145">
        <v>0</v>
      </c>
      <c r="F29" s="143">
        <v>0</v>
      </c>
      <c r="G29" s="145">
        <v>0</v>
      </c>
      <c r="H29" s="143">
        <v>11</v>
      </c>
      <c r="I29" s="145">
        <v>235.1</v>
      </c>
      <c r="J29" s="95"/>
    </row>
    <row r="30" spans="1:10">
      <c r="A30" s="206"/>
      <c r="B30" s="143">
        <v>11</v>
      </c>
      <c r="C30" s="144">
        <v>216.29</v>
      </c>
      <c r="D30" s="143">
        <v>0</v>
      </c>
      <c r="E30" s="145">
        <v>0</v>
      </c>
      <c r="F30" s="143">
        <v>0</v>
      </c>
      <c r="G30" s="145">
        <v>0</v>
      </c>
      <c r="H30" s="143">
        <v>11</v>
      </c>
      <c r="I30" s="145">
        <v>216.29</v>
      </c>
      <c r="J30" s="95"/>
    </row>
    <row r="31" spans="1:10">
      <c r="A31" s="205" t="s">
        <v>314</v>
      </c>
      <c r="B31" s="143">
        <v>124</v>
      </c>
      <c r="C31" s="144">
        <v>489.46</v>
      </c>
      <c r="D31" s="143">
        <v>0</v>
      </c>
      <c r="E31" s="145">
        <v>0</v>
      </c>
      <c r="F31" s="143">
        <v>0</v>
      </c>
      <c r="G31" s="145">
        <v>0</v>
      </c>
      <c r="H31" s="143">
        <v>124</v>
      </c>
      <c r="I31" s="145">
        <v>489.46</v>
      </c>
      <c r="J31" s="95"/>
    </row>
    <row r="32" spans="1:10">
      <c r="A32" s="206"/>
      <c r="B32" s="143">
        <v>124</v>
      </c>
      <c r="C32" s="144">
        <v>486.50799999999998</v>
      </c>
      <c r="D32" s="143">
        <v>0</v>
      </c>
      <c r="E32" s="145">
        <v>0</v>
      </c>
      <c r="F32" s="143">
        <v>0</v>
      </c>
      <c r="G32" s="145">
        <v>0</v>
      </c>
      <c r="H32" s="143">
        <v>124</v>
      </c>
      <c r="I32" s="145">
        <v>486.50799999999998</v>
      </c>
      <c r="J32" s="95"/>
    </row>
    <row r="33" spans="1:10">
      <c r="A33" s="205" t="s">
        <v>315</v>
      </c>
      <c r="B33" s="143">
        <v>41</v>
      </c>
      <c r="C33" s="144">
        <v>0.97299999999999998</v>
      </c>
      <c r="D33" s="143">
        <v>0</v>
      </c>
      <c r="E33" s="145">
        <v>0</v>
      </c>
      <c r="F33" s="143">
        <v>0</v>
      </c>
      <c r="G33" s="145">
        <v>0</v>
      </c>
      <c r="H33" s="143">
        <v>41</v>
      </c>
      <c r="I33" s="145">
        <v>0.97299999999999998</v>
      </c>
      <c r="J33" s="95"/>
    </row>
    <row r="34" spans="1:10">
      <c r="A34" s="206"/>
      <c r="B34" s="143">
        <v>41</v>
      </c>
      <c r="C34" s="144">
        <v>0.89700000000000002</v>
      </c>
      <c r="D34" s="143">
        <v>0</v>
      </c>
      <c r="E34" s="145">
        <v>0</v>
      </c>
      <c r="F34" s="143">
        <v>0</v>
      </c>
      <c r="G34" s="145">
        <v>0</v>
      </c>
      <c r="H34" s="143">
        <v>41</v>
      </c>
      <c r="I34" s="145">
        <v>0.89700000000000002</v>
      </c>
      <c r="J34" s="95"/>
    </row>
    <row r="35" spans="1:10">
      <c r="A35" s="205" t="s">
        <v>316</v>
      </c>
      <c r="B35" s="143">
        <v>0</v>
      </c>
      <c r="C35" s="144">
        <v>0</v>
      </c>
      <c r="D35" s="143">
        <v>0</v>
      </c>
      <c r="E35" s="145">
        <v>0</v>
      </c>
      <c r="F35" s="143">
        <v>0</v>
      </c>
      <c r="G35" s="145">
        <v>0</v>
      </c>
      <c r="H35" s="143">
        <v>0</v>
      </c>
      <c r="I35" s="145">
        <v>0</v>
      </c>
      <c r="J35" s="95"/>
    </row>
    <row r="36" spans="1:10">
      <c r="A36" s="206"/>
      <c r="B36" s="143">
        <v>0</v>
      </c>
      <c r="C36" s="144">
        <v>-1E-3</v>
      </c>
      <c r="D36" s="143">
        <v>0</v>
      </c>
      <c r="E36" s="145">
        <v>0</v>
      </c>
      <c r="F36" s="143">
        <v>0</v>
      </c>
      <c r="G36" s="145">
        <v>0</v>
      </c>
      <c r="H36" s="143">
        <v>0</v>
      </c>
      <c r="I36" s="145">
        <v>-1E-3</v>
      </c>
      <c r="J36" s="95"/>
    </row>
    <row r="37" spans="1:10">
      <c r="A37" s="205" t="s">
        <v>317</v>
      </c>
      <c r="B37" s="143">
        <v>547</v>
      </c>
      <c r="C37" s="144">
        <v>510.68200000000002</v>
      </c>
      <c r="D37" s="143">
        <v>0</v>
      </c>
      <c r="E37" s="145">
        <v>0</v>
      </c>
      <c r="F37" s="143">
        <v>0</v>
      </c>
      <c r="G37" s="145">
        <v>0</v>
      </c>
      <c r="H37" s="143">
        <v>547</v>
      </c>
      <c r="I37" s="145">
        <v>510.68200000000002</v>
      </c>
      <c r="J37" s="95"/>
    </row>
    <row r="38" spans="1:10">
      <c r="A38" s="206"/>
      <c r="B38" s="143">
        <v>547</v>
      </c>
      <c r="C38" s="144">
        <v>457.197</v>
      </c>
      <c r="D38" s="143">
        <v>0</v>
      </c>
      <c r="E38" s="145">
        <v>0</v>
      </c>
      <c r="F38" s="143">
        <v>0</v>
      </c>
      <c r="G38" s="145">
        <v>0</v>
      </c>
      <c r="H38" s="143">
        <v>547</v>
      </c>
      <c r="I38" s="145">
        <v>457.197</v>
      </c>
      <c r="J38" s="95"/>
    </row>
    <row r="39" spans="1:10">
      <c r="A39" s="205" t="s">
        <v>318</v>
      </c>
      <c r="B39" s="143">
        <v>507</v>
      </c>
      <c r="C39" s="144">
        <v>2295.518</v>
      </c>
      <c r="D39" s="143">
        <v>0</v>
      </c>
      <c r="E39" s="145">
        <v>0</v>
      </c>
      <c r="F39" s="143">
        <v>0</v>
      </c>
      <c r="G39" s="145">
        <v>0</v>
      </c>
      <c r="H39" s="143">
        <v>507</v>
      </c>
      <c r="I39" s="145">
        <v>2295.518</v>
      </c>
      <c r="J39" s="95"/>
    </row>
    <row r="40" spans="1:10">
      <c r="A40" s="206"/>
      <c r="B40" s="143">
        <v>506</v>
      </c>
      <c r="C40" s="144">
        <v>2110.9749999999999</v>
      </c>
      <c r="D40" s="143">
        <v>0</v>
      </c>
      <c r="E40" s="145">
        <v>0</v>
      </c>
      <c r="F40" s="143">
        <v>0</v>
      </c>
      <c r="G40" s="145">
        <v>0</v>
      </c>
      <c r="H40" s="143">
        <v>506</v>
      </c>
      <c r="I40" s="145">
        <v>2110.9749999999999</v>
      </c>
      <c r="J40" s="95"/>
    </row>
    <row r="41" spans="1:10">
      <c r="A41" s="201" t="s">
        <v>20</v>
      </c>
      <c r="B41" s="146">
        <v>6228</v>
      </c>
      <c r="C41" s="147">
        <v>40200.659</v>
      </c>
      <c r="D41" s="146">
        <v>0</v>
      </c>
      <c r="E41" s="147">
        <v>0</v>
      </c>
      <c r="F41" s="146">
        <v>0</v>
      </c>
      <c r="G41" s="147">
        <v>0</v>
      </c>
      <c r="H41" s="146">
        <v>6228</v>
      </c>
      <c r="I41" s="147">
        <v>40200.659</v>
      </c>
      <c r="J41" s="95"/>
    </row>
    <row r="42" spans="1:10">
      <c r="A42" s="202"/>
      <c r="B42" s="146">
        <v>4790</v>
      </c>
      <c r="C42" s="147">
        <v>35051.129999999997</v>
      </c>
      <c r="D42" s="146">
        <v>0</v>
      </c>
      <c r="E42" s="142">
        <v>0</v>
      </c>
      <c r="F42" s="146">
        <v>0</v>
      </c>
      <c r="G42" s="142">
        <v>0</v>
      </c>
      <c r="H42" s="146">
        <v>4790</v>
      </c>
      <c r="I42" s="147">
        <v>35051.129999999997</v>
      </c>
      <c r="J42" s="95"/>
    </row>
    <row r="43" spans="1:10">
      <c r="A43" s="203" t="s">
        <v>244</v>
      </c>
      <c r="B43" s="204"/>
      <c r="C43" s="204"/>
      <c r="D43" s="204"/>
      <c r="E43" s="204"/>
      <c r="F43" s="204"/>
      <c r="G43" s="204"/>
      <c r="H43" s="204"/>
      <c r="I43" s="204"/>
      <c r="J43" s="91"/>
    </row>
    <row r="44" spans="1:10">
      <c r="A44" s="98"/>
      <c r="B44" s="86"/>
      <c r="C44" s="87"/>
      <c r="D44" s="86"/>
      <c r="E44" s="82"/>
      <c r="F44" s="86"/>
      <c r="G44" s="82"/>
      <c r="H44" s="86"/>
      <c r="I44" s="97"/>
      <c r="J44" s="91"/>
    </row>
    <row r="45" spans="1:10">
      <c r="A45" s="99"/>
      <c r="B45" s="100"/>
      <c r="C45" s="100"/>
      <c r="D45" s="100"/>
      <c r="E45" s="100"/>
      <c r="F45" s="100"/>
      <c r="G45" s="100"/>
      <c r="H45" s="100"/>
      <c r="I45" s="100"/>
      <c r="J45" s="88"/>
    </row>
  </sheetData>
  <mergeCells count="29">
    <mergeCell ref="A43:I43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I39"/>
    </sheetView>
  </sheetViews>
  <sheetFormatPr defaultRowHeight="15"/>
  <cols>
    <col min="1" max="1" width="21.85546875" bestFit="1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610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611</v>
      </c>
      <c r="B7" s="143">
        <v>503</v>
      </c>
      <c r="C7" s="144">
        <v>7531.3969999999999</v>
      </c>
      <c r="D7" s="143">
        <v>0</v>
      </c>
      <c r="E7" s="145">
        <v>0</v>
      </c>
      <c r="F7" s="143">
        <v>0</v>
      </c>
      <c r="G7" s="145">
        <v>0</v>
      </c>
      <c r="H7" s="143">
        <v>503</v>
      </c>
      <c r="I7" s="145">
        <v>7531.3969999999999</v>
      </c>
      <c r="J7" s="95"/>
    </row>
    <row r="8" spans="1:10">
      <c r="A8" s="206"/>
      <c r="B8" s="143">
        <v>147</v>
      </c>
      <c r="C8" s="144">
        <v>6948.4750000000004</v>
      </c>
      <c r="D8" s="143">
        <v>0</v>
      </c>
      <c r="E8" s="145">
        <v>0</v>
      </c>
      <c r="F8" s="143">
        <v>0</v>
      </c>
      <c r="G8" s="145">
        <v>0</v>
      </c>
      <c r="H8" s="143">
        <v>147</v>
      </c>
      <c r="I8" s="145">
        <v>6948.4750000000004</v>
      </c>
      <c r="J8" s="95"/>
    </row>
    <row r="9" spans="1:10">
      <c r="A9" s="205" t="s">
        <v>612</v>
      </c>
      <c r="B9" s="143">
        <v>5</v>
      </c>
      <c r="C9" s="144">
        <v>162.06</v>
      </c>
      <c r="D9" s="143">
        <v>0</v>
      </c>
      <c r="E9" s="145">
        <v>0</v>
      </c>
      <c r="F9" s="143">
        <v>0</v>
      </c>
      <c r="G9" s="145">
        <v>0</v>
      </c>
      <c r="H9" s="143">
        <v>5</v>
      </c>
      <c r="I9" s="145">
        <v>162.06</v>
      </c>
      <c r="J9" s="95"/>
    </row>
    <row r="10" spans="1:10">
      <c r="A10" s="206"/>
      <c r="B10" s="143">
        <v>5</v>
      </c>
      <c r="C10" s="144">
        <v>149.51400000000001</v>
      </c>
      <c r="D10" s="143">
        <v>0</v>
      </c>
      <c r="E10" s="145">
        <v>0</v>
      </c>
      <c r="F10" s="143">
        <v>0</v>
      </c>
      <c r="G10" s="145">
        <v>0</v>
      </c>
      <c r="H10" s="143">
        <v>5</v>
      </c>
      <c r="I10" s="145">
        <v>149.51400000000001</v>
      </c>
      <c r="J10" s="95"/>
    </row>
    <row r="11" spans="1:10">
      <c r="A11" s="205" t="s">
        <v>613</v>
      </c>
      <c r="B11" s="143">
        <v>722</v>
      </c>
      <c r="C11" s="144">
        <v>5591.93</v>
      </c>
      <c r="D11" s="143">
        <v>0</v>
      </c>
      <c r="E11" s="145">
        <v>0</v>
      </c>
      <c r="F11" s="143">
        <v>0</v>
      </c>
      <c r="G11" s="145">
        <v>0</v>
      </c>
      <c r="H11" s="143">
        <v>722</v>
      </c>
      <c r="I11" s="145">
        <v>5591.93</v>
      </c>
      <c r="J11" s="95"/>
    </row>
    <row r="12" spans="1:10">
      <c r="A12" s="206"/>
      <c r="B12" s="143">
        <v>710</v>
      </c>
      <c r="C12" s="144">
        <v>3659.9549999999999</v>
      </c>
      <c r="D12" s="143">
        <v>0</v>
      </c>
      <c r="E12" s="145">
        <v>0</v>
      </c>
      <c r="F12" s="143">
        <v>0</v>
      </c>
      <c r="G12" s="145">
        <v>0</v>
      </c>
      <c r="H12" s="143">
        <v>710</v>
      </c>
      <c r="I12" s="145">
        <v>3659.9549999999999</v>
      </c>
      <c r="J12" s="95"/>
    </row>
    <row r="13" spans="1:10">
      <c r="A13" s="205" t="s">
        <v>614</v>
      </c>
      <c r="B13" s="143">
        <v>2</v>
      </c>
      <c r="C13" s="144">
        <v>5.1159999999999997</v>
      </c>
      <c r="D13" s="143">
        <v>0</v>
      </c>
      <c r="E13" s="145">
        <v>0</v>
      </c>
      <c r="F13" s="143">
        <v>0</v>
      </c>
      <c r="G13" s="145">
        <v>0</v>
      </c>
      <c r="H13" s="143">
        <v>2</v>
      </c>
      <c r="I13" s="145">
        <v>5.1159999999999997</v>
      </c>
      <c r="J13" s="95"/>
    </row>
    <row r="14" spans="1:10">
      <c r="A14" s="206"/>
      <c r="B14" s="143">
        <v>0</v>
      </c>
      <c r="C14" s="144">
        <v>3.8370000000000002</v>
      </c>
      <c r="D14" s="143">
        <v>0</v>
      </c>
      <c r="E14" s="145">
        <v>0</v>
      </c>
      <c r="F14" s="143">
        <v>0</v>
      </c>
      <c r="G14" s="145">
        <v>0</v>
      </c>
      <c r="H14" s="143">
        <v>0</v>
      </c>
      <c r="I14" s="145">
        <v>3.8370000000000002</v>
      </c>
      <c r="J14" s="95"/>
    </row>
    <row r="15" spans="1:10">
      <c r="A15" s="205" t="s">
        <v>615</v>
      </c>
      <c r="B15" s="143">
        <v>526</v>
      </c>
      <c r="C15" s="144">
        <v>11518.755999999999</v>
      </c>
      <c r="D15" s="143">
        <v>0</v>
      </c>
      <c r="E15" s="145">
        <v>0</v>
      </c>
      <c r="F15" s="143">
        <v>0</v>
      </c>
      <c r="G15" s="145">
        <v>0</v>
      </c>
      <c r="H15" s="143">
        <v>526</v>
      </c>
      <c r="I15" s="145">
        <v>11518.755999999999</v>
      </c>
      <c r="J15" s="95"/>
    </row>
    <row r="16" spans="1:10">
      <c r="A16" s="206"/>
      <c r="B16" s="143">
        <v>526</v>
      </c>
      <c r="C16" s="144">
        <v>10596.016</v>
      </c>
      <c r="D16" s="143">
        <v>0</v>
      </c>
      <c r="E16" s="145">
        <v>0</v>
      </c>
      <c r="F16" s="143">
        <v>0</v>
      </c>
      <c r="G16" s="145">
        <v>0</v>
      </c>
      <c r="H16" s="143">
        <v>526</v>
      </c>
      <c r="I16" s="145">
        <v>10596.016</v>
      </c>
      <c r="J16" s="95"/>
    </row>
    <row r="17" spans="1:10">
      <c r="A17" s="205" t="s">
        <v>616</v>
      </c>
      <c r="B17" s="143">
        <v>1694</v>
      </c>
      <c r="C17" s="144">
        <v>9065.1020000000008</v>
      </c>
      <c r="D17" s="143">
        <v>0</v>
      </c>
      <c r="E17" s="145">
        <v>0</v>
      </c>
      <c r="F17" s="143">
        <v>0</v>
      </c>
      <c r="G17" s="145">
        <v>0</v>
      </c>
      <c r="H17" s="143">
        <v>1694</v>
      </c>
      <c r="I17" s="145">
        <v>9065.1020000000008</v>
      </c>
      <c r="J17" s="95"/>
    </row>
    <row r="18" spans="1:10">
      <c r="A18" s="206"/>
      <c r="B18" s="143">
        <v>1694</v>
      </c>
      <c r="C18" s="144">
        <v>7837.6629999999996</v>
      </c>
      <c r="D18" s="143">
        <v>0</v>
      </c>
      <c r="E18" s="145">
        <v>0</v>
      </c>
      <c r="F18" s="143">
        <v>0</v>
      </c>
      <c r="G18" s="145">
        <v>0</v>
      </c>
      <c r="H18" s="143">
        <v>1694</v>
      </c>
      <c r="I18" s="145">
        <v>7837.6629999999996</v>
      </c>
      <c r="J18" s="95"/>
    </row>
    <row r="19" spans="1:10">
      <c r="A19" s="205" t="s">
        <v>617</v>
      </c>
      <c r="B19" s="143">
        <v>47</v>
      </c>
      <c r="C19" s="144">
        <v>368.12</v>
      </c>
      <c r="D19" s="143">
        <v>0</v>
      </c>
      <c r="E19" s="145">
        <v>0</v>
      </c>
      <c r="F19" s="143">
        <v>0</v>
      </c>
      <c r="G19" s="145">
        <v>0</v>
      </c>
      <c r="H19" s="143">
        <v>47</v>
      </c>
      <c r="I19" s="145">
        <v>368.12</v>
      </c>
      <c r="J19" s="95"/>
    </row>
    <row r="20" spans="1:10">
      <c r="A20" s="206"/>
      <c r="B20" s="143">
        <v>0</v>
      </c>
      <c r="C20" s="144">
        <v>345.178</v>
      </c>
      <c r="D20" s="143">
        <v>0</v>
      </c>
      <c r="E20" s="145">
        <v>0</v>
      </c>
      <c r="F20" s="143">
        <v>0</v>
      </c>
      <c r="G20" s="145">
        <v>0</v>
      </c>
      <c r="H20" s="143">
        <v>0</v>
      </c>
      <c r="I20" s="145">
        <v>345.178</v>
      </c>
      <c r="J20" s="95"/>
    </row>
    <row r="21" spans="1:10">
      <c r="A21" s="205" t="s">
        <v>618</v>
      </c>
      <c r="B21" s="143">
        <v>1754</v>
      </c>
      <c r="C21" s="144">
        <v>387.70100000000002</v>
      </c>
      <c r="D21" s="143">
        <v>0</v>
      </c>
      <c r="E21" s="145">
        <v>0</v>
      </c>
      <c r="F21" s="143">
        <v>0</v>
      </c>
      <c r="G21" s="145">
        <v>0</v>
      </c>
      <c r="H21" s="143">
        <v>1754</v>
      </c>
      <c r="I21" s="145">
        <v>387.70100000000002</v>
      </c>
      <c r="J21" s="95"/>
    </row>
    <row r="22" spans="1:10">
      <c r="A22" s="206"/>
      <c r="B22" s="143">
        <v>328</v>
      </c>
      <c r="C22" s="144">
        <v>356.572</v>
      </c>
      <c r="D22" s="143">
        <v>0</v>
      </c>
      <c r="E22" s="145">
        <v>0</v>
      </c>
      <c r="F22" s="143">
        <v>0</v>
      </c>
      <c r="G22" s="145">
        <v>0</v>
      </c>
      <c r="H22" s="143">
        <v>328</v>
      </c>
      <c r="I22" s="145">
        <v>356.572</v>
      </c>
      <c r="J22" s="95"/>
    </row>
    <row r="23" spans="1:10">
      <c r="A23" s="205" t="s">
        <v>619</v>
      </c>
      <c r="B23" s="143">
        <v>304</v>
      </c>
      <c r="C23" s="144">
        <v>6539.52</v>
      </c>
      <c r="D23" s="143">
        <v>0</v>
      </c>
      <c r="E23" s="145">
        <v>0</v>
      </c>
      <c r="F23" s="143">
        <v>0</v>
      </c>
      <c r="G23" s="145">
        <v>0</v>
      </c>
      <c r="H23" s="143">
        <v>304</v>
      </c>
      <c r="I23" s="145">
        <v>6539.52</v>
      </c>
      <c r="J23" s="95"/>
    </row>
    <row r="24" spans="1:10">
      <c r="A24" s="206"/>
      <c r="B24" s="143">
        <v>304</v>
      </c>
      <c r="C24" s="144">
        <v>6016.3720000000003</v>
      </c>
      <c r="D24" s="143">
        <v>0</v>
      </c>
      <c r="E24" s="145">
        <v>0</v>
      </c>
      <c r="F24" s="143">
        <v>0</v>
      </c>
      <c r="G24" s="145">
        <v>0</v>
      </c>
      <c r="H24" s="143">
        <v>304</v>
      </c>
      <c r="I24" s="145">
        <v>6016.3720000000003</v>
      </c>
      <c r="J24" s="95"/>
    </row>
    <row r="25" spans="1:10">
      <c r="A25" s="205" t="s">
        <v>620</v>
      </c>
      <c r="B25" s="143">
        <v>36</v>
      </c>
      <c r="C25" s="144">
        <v>623.03599999999994</v>
      </c>
      <c r="D25" s="143">
        <v>0</v>
      </c>
      <c r="E25" s="145">
        <v>0</v>
      </c>
      <c r="F25" s="143">
        <v>0</v>
      </c>
      <c r="G25" s="145">
        <v>0</v>
      </c>
      <c r="H25" s="143">
        <v>36</v>
      </c>
      <c r="I25" s="145">
        <v>623.03599999999994</v>
      </c>
      <c r="J25" s="95"/>
    </row>
    <row r="26" spans="1:10">
      <c r="A26" s="206"/>
      <c r="B26" s="143">
        <v>20</v>
      </c>
      <c r="C26" s="144">
        <v>566.88499999999999</v>
      </c>
      <c r="D26" s="143">
        <v>0</v>
      </c>
      <c r="E26" s="145">
        <v>0</v>
      </c>
      <c r="F26" s="143">
        <v>0</v>
      </c>
      <c r="G26" s="145">
        <v>0</v>
      </c>
      <c r="H26" s="143">
        <v>20</v>
      </c>
      <c r="I26" s="145">
        <v>566.88499999999999</v>
      </c>
      <c r="J26" s="95"/>
    </row>
    <row r="27" spans="1:10">
      <c r="A27" s="205" t="s">
        <v>621</v>
      </c>
      <c r="B27" s="143">
        <v>87</v>
      </c>
      <c r="C27" s="144">
        <v>367.4</v>
      </c>
      <c r="D27" s="143">
        <v>0</v>
      </c>
      <c r="E27" s="145">
        <v>0</v>
      </c>
      <c r="F27" s="143">
        <v>0</v>
      </c>
      <c r="G27" s="145">
        <v>0</v>
      </c>
      <c r="H27" s="143">
        <v>87</v>
      </c>
      <c r="I27" s="145">
        <v>367.4</v>
      </c>
      <c r="J27" s="95"/>
    </row>
    <row r="28" spans="1:10">
      <c r="A28" s="206"/>
      <c r="B28" s="143">
        <v>87</v>
      </c>
      <c r="C28" s="144">
        <v>363.45600000000002</v>
      </c>
      <c r="D28" s="143">
        <v>0</v>
      </c>
      <c r="E28" s="145">
        <v>0</v>
      </c>
      <c r="F28" s="143">
        <v>0</v>
      </c>
      <c r="G28" s="145">
        <v>0</v>
      </c>
      <c r="H28" s="143">
        <v>87</v>
      </c>
      <c r="I28" s="145">
        <v>363.45600000000002</v>
      </c>
      <c r="J28" s="95"/>
    </row>
    <row r="29" spans="1:10">
      <c r="A29" s="205" t="s">
        <v>622</v>
      </c>
      <c r="B29" s="143">
        <v>107</v>
      </c>
      <c r="C29" s="144">
        <v>7.3780000000000001</v>
      </c>
      <c r="D29" s="143">
        <v>0</v>
      </c>
      <c r="E29" s="145">
        <v>0</v>
      </c>
      <c r="F29" s="143">
        <v>0</v>
      </c>
      <c r="G29" s="145">
        <v>0</v>
      </c>
      <c r="H29" s="143">
        <v>107</v>
      </c>
      <c r="I29" s="145">
        <v>7.3780000000000001</v>
      </c>
      <c r="J29" s="95"/>
    </row>
    <row r="30" spans="1:10">
      <c r="A30" s="206"/>
      <c r="B30" s="143">
        <v>107</v>
      </c>
      <c r="C30" s="144">
        <v>6.7220000000000004</v>
      </c>
      <c r="D30" s="143">
        <v>0</v>
      </c>
      <c r="E30" s="145">
        <v>0</v>
      </c>
      <c r="F30" s="143">
        <v>0</v>
      </c>
      <c r="G30" s="145">
        <v>0</v>
      </c>
      <c r="H30" s="143">
        <v>107</v>
      </c>
      <c r="I30" s="145">
        <v>6.7220000000000004</v>
      </c>
      <c r="J30" s="95"/>
    </row>
    <row r="31" spans="1:10">
      <c r="A31" s="205" t="s">
        <v>623</v>
      </c>
      <c r="B31" s="143">
        <v>6</v>
      </c>
      <c r="C31" s="144">
        <v>80.92</v>
      </c>
      <c r="D31" s="143">
        <v>0</v>
      </c>
      <c r="E31" s="145">
        <v>0</v>
      </c>
      <c r="F31" s="143">
        <v>0</v>
      </c>
      <c r="G31" s="145">
        <v>0</v>
      </c>
      <c r="H31" s="143">
        <v>6</v>
      </c>
      <c r="I31" s="145">
        <v>80.92</v>
      </c>
      <c r="J31" s="95"/>
    </row>
    <row r="32" spans="1:10">
      <c r="A32" s="206"/>
      <c r="B32" s="143">
        <v>0</v>
      </c>
      <c r="C32" s="144">
        <v>74.445999999999998</v>
      </c>
      <c r="D32" s="143">
        <v>0</v>
      </c>
      <c r="E32" s="145">
        <v>0</v>
      </c>
      <c r="F32" s="143">
        <v>0</v>
      </c>
      <c r="G32" s="145">
        <v>0</v>
      </c>
      <c r="H32" s="143">
        <v>0</v>
      </c>
      <c r="I32" s="145">
        <v>74.445999999999998</v>
      </c>
      <c r="J32" s="95"/>
    </row>
    <row r="33" spans="1:10">
      <c r="A33" s="205" t="s">
        <v>624</v>
      </c>
      <c r="B33" s="143">
        <v>928</v>
      </c>
      <c r="C33" s="144">
        <v>782.995</v>
      </c>
      <c r="D33" s="143">
        <v>0</v>
      </c>
      <c r="E33" s="145">
        <v>0</v>
      </c>
      <c r="F33" s="143">
        <v>0</v>
      </c>
      <c r="G33" s="145">
        <v>0</v>
      </c>
      <c r="H33" s="143">
        <v>928</v>
      </c>
      <c r="I33" s="145">
        <v>782.995</v>
      </c>
      <c r="J33" s="95"/>
    </row>
    <row r="34" spans="1:10">
      <c r="A34" s="206"/>
      <c r="B34" s="143">
        <v>928</v>
      </c>
      <c r="C34" s="144">
        <v>683.30899999999997</v>
      </c>
      <c r="D34" s="143">
        <v>0</v>
      </c>
      <c r="E34" s="145">
        <v>0</v>
      </c>
      <c r="F34" s="143">
        <v>0</v>
      </c>
      <c r="G34" s="145">
        <v>0</v>
      </c>
      <c r="H34" s="143">
        <v>928</v>
      </c>
      <c r="I34" s="145">
        <v>683.30899999999997</v>
      </c>
      <c r="J34" s="95"/>
    </row>
    <row r="35" spans="1:10">
      <c r="A35" s="205" t="s">
        <v>625</v>
      </c>
      <c r="B35" s="143">
        <v>923</v>
      </c>
      <c r="C35" s="144">
        <v>3424.3560000000002</v>
      </c>
      <c r="D35" s="143">
        <v>0</v>
      </c>
      <c r="E35" s="145">
        <v>0</v>
      </c>
      <c r="F35" s="143">
        <v>0</v>
      </c>
      <c r="G35" s="145">
        <v>0</v>
      </c>
      <c r="H35" s="143">
        <v>923</v>
      </c>
      <c r="I35" s="145">
        <v>3424.3560000000002</v>
      </c>
      <c r="J35" s="95"/>
    </row>
    <row r="36" spans="1:10">
      <c r="A36" s="206"/>
      <c r="B36" s="143">
        <v>921</v>
      </c>
      <c r="C36" s="144">
        <v>2924.5210000000002</v>
      </c>
      <c r="D36" s="143">
        <v>0</v>
      </c>
      <c r="E36" s="145">
        <v>0</v>
      </c>
      <c r="F36" s="143">
        <v>0</v>
      </c>
      <c r="G36" s="145">
        <v>0</v>
      </c>
      <c r="H36" s="143">
        <v>921</v>
      </c>
      <c r="I36" s="145">
        <v>2924.5210000000002</v>
      </c>
      <c r="J36" s="95"/>
    </row>
    <row r="37" spans="1:10">
      <c r="A37" s="201" t="s">
        <v>20</v>
      </c>
      <c r="B37" s="146">
        <v>7644</v>
      </c>
      <c r="C37" s="147">
        <v>46455.786999999997</v>
      </c>
      <c r="D37" s="146">
        <v>0</v>
      </c>
      <c r="E37" s="147">
        <v>0</v>
      </c>
      <c r="F37" s="146">
        <v>0</v>
      </c>
      <c r="G37" s="147">
        <v>0</v>
      </c>
      <c r="H37" s="146">
        <v>7644</v>
      </c>
      <c r="I37" s="147">
        <v>46455.786999999997</v>
      </c>
      <c r="J37" s="95"/>
    </row>
    <row r="38" spans="1:10">
      <c r="A38" s="202"/>
      <c r="B38" s="146">
        <v>5777</v>
      </c>
      <c r="C38" s="147">
        <v>40532.921000000002</v>
      </c>
      <c r="D38" s="146">
        <v>0</v>
      </c>
      <c r="E38" s="142">
        <v>0</v>
      </c>
      <c r="F38" s="146">
        <v>0</v>
      </c>
      <c r="G38" s="142">
        <v>0</v>
      </c>
      <c r="H38" s="146">
        <v>5777</v>
      </c>
      <c r="I38" s="147">
        <v>40532.921000000002</v>
      </c>
      <c r="J38" s="95"/>
    </row>
    <row r="39" spans="1:10">
      <c r="A39" s="203" t="s">
        <v>626</v>
      </c>
      <c r="B39" s="204"/>
      <c r="C39" s="204"/>
      <c r="D39" s="204"/>
      <c r="E39" s="204"/>
      <c r="F39" s="204"/>
      <c r="G39" s="204"/>
      <c r="H39" s="204"/>
      <c r="I39" s="204"/>
      <c r="J39" s="95"/>
    </row>
    <row r="40" spans="1:10">
      <c r="A40" s="138"/>
      <c r="B40" s="127"/>
      <c r="C40" s="128"/>
      <c r="D40" s="127"/>
      <c r="E40" s="123"/>
      <c r="F40" s="127"/>
      <c r="G40" s="123"/>
      <c r="H40" s="127"/>
      <c r="I40" s="128"/>
      <c r="J40" s="95"/>
    </row>
    <row r="41" spans="1:10">
      <c r="A41" s="139"/>
      <c r="B41" s="140"/>
      <c r="C41" s="140"/>
      <c r="D41" s="140"/>
      <c r="E41" s="140"/>
      <c r="F41" s="140"/>
      <c r="G41" s="140"/>
      <c r="H41" s="140"/>
      <c r="I41" s="140"/>
      <c r="J41" s="95"/>
    </row>
    <row r="42" spans="1:10">
      <c r="A42" s="95"/>
      <c r="B42" s="83"/>
      <c r="C42" s="84"/>
      <c r="D42" s="83"/>
      <c r="E42" s="85"/>
      <c r="F42" s="83"/>
      <c r="G42" s="85"/>
      <c r="H42" s="83"/>
      <c r="I42" s="94"/>
      <c r="J42" s="95"/>
    </row>
    <row r="43" spans="1:10">
      <c r="A43" s="96"/>
      <c r="B43" s="86"/>
      <c r="C43" s="87"/>
      <c r="D43" s="86"/>
      <c r="E43" s="87"/>
      <c r="F43" s="86"/>
      <c r="G43" s="87"/>
      <c r="H43" s="86"/>
      <c r="I43" s="97"/>
      <c r="J43" s="91"/>
    </row>
    <row r="44" spans="1:10">
      <c r="A44" s="98"/>
      <c r="B44" s="86"/>
      <c r="C44" s="87"/>
      <c r="D44" s="86"/>
      <c r="E44" s="82"/>
      <c r="F44" s="86"/>
      <c r="G44" s="82"/>
      <c r="H44" s="86"/>
      <c r="I44" s="97"/>
      <c r="J44" s="91"/>
    </row>
    <row r="45" spans="1:10">
      <c r="A45" s="99"/>
      <c r="B45" s="100"/>
      <c r="C45" s="100"/>
      <c r="D45" s="100"/>
      <c r="E45" s="100"/>
      <c r="F45" s="100"/>
      <c r="G45" s="100"/>
      <c r="H45" s="100"/>
      <c r="I45" s="100"/>
      <c r="J45" s="88"/>
    </row>
  </sheetData>
  <mergeCells count="27">
    <mergeCell ref="A31:A32"/>
    <mergeCell ref="A33:A34"/>
    <mergeCell ref="A35:A36"/>
    <mergeCell ref="A37:A38"/>
    <mergeCell ref="A39:I39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37"/>
    </sheetView>
  </sheetViews>
  <sheetFormatPr defaultRowHeight="15"/>
  <cols>
    <col min="1" max="1" width="21.7109375" bestFit="1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562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563</v>
      </c>
      <c r="B7" s="143">
        <v>375</v>
      </c>
      <c r="C7" s="144">
        <v>5953.7240000000002</v>
      </c>
      <c r="D7" s="143">
        <v>0</v>
      </c>
      <c r="E7" s="145">
        <v>0</v>
      </c>
      <c r="F7" s="143">
        <v>0</v>
      </c>
      <c r="G7" s="145">
        <v>0</v>
      </c>
      <c r="H7" s="143">
        <v>375</v>
      </c>
      <c r="I7" s="145">
        <v>5953.7240000000002</v>
      </c>
      <c r="J7" s="95"/>
    </row>
    <row r="8" spans="1:10">
      <c r="A8" s="206"/>
      <c r="B8" s="143">
        <v>131</v>
      </c>
      <c r="C8" s="144">
        <v>5503.5169999999998</v>
      </c>
      <c r="D8" s="143">
        <v>0</v>
      </c>
      <c r="E8" s="145">
        <v>0</v>
      </c>
      <c r="F8" s="143">
        <v>0</v>
      </c>
      <c r="G8" s="145">
        <v>0</v>
      </c>
      <c r="H8" s="143">
        <v>131</v>
      </c>
      <c r="I8" s="145">
        <v>5503.5169999999998</v>
      </c>
      <c r="J8" s="95"/>
    </row>
    <row r="9" spans="1:10">
      <c r="A9" s="205" t="s">
        <v>564</v>
      </c>
      <c r="B9" s="143">
        <v>2</v>
      </c>
      <c r="C9" s="144">
        <v>3.0670000000000002</v>
      </c>
      <c r="D9" s="143">
        <v>0</v>
      </c>
      <c r="E9" s="145">
        <v>0</v>
      </c>
      <c r="F9" s="143">
        <v>0</v>
      </c>
      <c r="G9" s="145">
        <v>0</v>
      </c>
      <c r="H9" s="143">
        <v>2</v>
      </c>
      <c r="I9" s="145">
        <v>3.0670000000000002</v>
      </c>
      <c r="J9" s="95"/>
    </row>
    <row r="10" spans="1:10">
      <c r="A10" s="206"/>
      <c r="B10" s="143">
        <v>2</v>
      </c>
      <c r="C10" s="144">
        <v>2.3319999999999999</v>
      </c>
      <c r="D10" s="143">
        <v>0</v>
      </c>
      <c r="E10" s="145">
        <v>0</v>
      </c>
      <c r="F10" s="143">
        <v>0</v>
      </c>
      <c r="G10" s="145">
        <v>0</v>
      </c>
      <c r="H10" s="143">
        <v>2</v>
      </c>
      <c r="I10" s="145">
        <v>2.3319999999999999</v>
      </c>
      <c r="J10" s="95"/>
    </row>
    <row r="11" spans="1:10">
      <c r="A11" s="205" t="s">
        <v>565</v>
      </c>
      <c r="B11" s="143">
        <v>757</v>
      </c>
      <c r="C11" s="144">
        <v>4915.2269999999999</v>
      </c>
      <c r="D11" s="143">
        <v>0</v>
      </c>
      <c r="E11" s="145">
        <v>0</v>
      </c>
      <c r="F11" s="143">
        <v>0</v>
      </c>
      <c r="G11" s="145">
        <v>0</v>
      </c>
      <c r="H11" s="143">
        <v>757</v>
      </c>
      <c r="I11" s="145">
        <v>4915.2269999999999</v>
      </c>
      <c r="J11" s="95"/>
    </row>
    <row r="12" spans="1:10">
      <c r="A12" s="206"/>
      <c r="B12" s="143">
        <v>745</v>
      </c>
      <c r="C12" s="144">
        <v>3264.6869999999999</v>
      </c>
      <c r="D12" s="143">
        <v>0</v>
      </c>
      <c r="E12" s="145">
        <v>0</v>
      </c>
      <c r="F12" s="143">
        <v>0</v>
      </c>
      <c r="G12" s="145">
        <v>0</v>
      </c>
      <c r="H12" s="143">
        <v>745</v>
      </c>
      <c r="I12" s="145">
        <v>3264.6869999999999</v>
      </c>
      <c r="J12" s="95"/>
    </row>
    <row r="13" spans="1:10">
      <c r="A13" s="205" t="s">
        <v>566</v>
      </c>
      <c r="B13" s="143">
        <v>468</v>
      </c>
      <c r="C13" s="144">
        <v>7321.7830000000004</v>
      </c>
      <c r="D13" s="143">
        <v>0</v>
      </c>
      <c r="E13" s="145">
        <v>0</v>
      </c>
      <c r="F13" s="143">
        <v>0</v>
      </c>
      <c r="G13" s="145">
        <v>0</v>
      </c>
      <c r="H13" s="143">
        <v>468</v>
      </c>
      <c r="I13" s="145">
        <v>7321.7830000000004</v>
      </c>
      <c r="J13" s="95"/>
    </row>
    <row r="14" spans="1:10">
      <c r="A14" s="206"/>
      <c r="B14" s="143">
        <v>468</v>
      </c>
      <c r="C14" s="144">
        <v>6731.7179999999998</v>
      </c>
      <c r="D14" s="143">
        <v>0</v>
      </c>
      <c r="E14" s="145">
        <v>0</v>
      </c>
      <c r="F14" s="143">
        <v>0</v>
      </c>
      <c r="G14" s="145">
        <v>0</v>
      </c>
      <c r="H14" s="143">
        <v>468</v>
      </c>
      <c r="I14" s="145">
        <v>6731.7179999999998</v>
      </c>
      <c r="J14" s="95"/>
    </row>
    <row r="15" spans="1:10">
      <c r="A15" s="205" t="s">
        <v>567</v>
      </c>
      <c r="B15" s="143">
        <v>1594</v>
      </c>
      <c r="C15" s="144">
        <v>7740.1959999999999</v>
      </c>
      <c r="D15" s="143">
        <v>0</v>
      </c>
      <c r="E15" s="145">
        <v>0</v>
      </c>
      <c r="F15" s="143">
        <v>0</v>
      </c>
      <c r="G15" s="145">
        <v>0</v>
      </c>
      <c r="H15" s="143">
        <v>1594</v>
      </c>
      <c r="I15" s="145">
        <v>7740.1959999999999</v>
      </c>
      <c r="J15" s="95"/>
    </row>
    <row r="16" spans="1:10">
      <c r="A16" s="206"/>
      <c r="B16" s="143">
        <v>1594</v>
      </c>
      <c r="C16" s="144">
        <v>6657.2479999999996</v>
      </c>
      <c r="D16" s="143">
        <v>0</v>
      </c>
      <c r="E16" s="145">
        <v>0</v>
      </c>
      <c r="F16" s="143">
        <v>0</v>
      </c>
      <c r="G16" s="145">
        <v>0</v>
      </c>
      <c r="H16" s="143">
        <v>1594</v>
      </c>
      <c r="I16" s="145">
        <v>6657.2479999999996</v>
      </c>
      <c r="J16" s="95"/>
    </row>
    <row r="17" spans="1:10">
      <c r="A17" s="205" t="s">
        <v>568</v>
      </c>
      <c r="B17" s="143">
        <v>1148</v>
      </c>
      <c r="C17" s="144">
        <v>198.53800000000001</v>
      </c>
      <c r="D17" s="143">
        <v>0</v>
      </c>
      <c r="E17" s="145">
        <v>0</v>
      </c>
      <c r="F17" s="143">
        <v>0</v>
      </c>
      <c r="G17" s="145">
        <v>0</v>
      </c>
      <c r="H17" s="143">
        <v>1148</v>
      </c>
      <c r="I17" s="145">
        <v>198.53800000000001</v>
      </c>
      <c r="J17" s="95"/>
    </row>
    <row r="18" spans="1:10">
      <c r="A18" s="206"/>
      <c r="B18" s="143">
        <v>200</v>
      </c>
      <c r="C18" s="144">
        <v>182.566</v>
      </c>
      <c r="D18" s="143">
        <v>0</v>
      </c>
      <c r="E18" s="145">
        <v>0</v>
      </c>
      <c r="F18" s="143">
        <v>0</v>
      </c>
      <c r="G18" s="145">
        <v>0</v>
      </c>
      <c r="H18" s="143">
        <v>200</v>
      </c>
      <c r="I18" s="145">
        <v>182.566</v>
      </c>
      <c r="J18" s="95"/>
    </row>
    <row r="19" spans="1:10">
      <c r="A19" s="205" t="s">
        <v>569</v>
      </c>
      <c r="B19" s="143">
        <v>242</v>
      </c>
      <c r="C19" s="144">
        <v>5507.0069999999996</v>
      </c>
      <c r="D19" s="143">
        <v>0</v>
      </c>
      <c r="E19" s="145">
        <v>0</v>
      </c>
      <c r="F19" s="143">
        <v>0</v>
      </c>
      <c r="G19" s="145">
        <v>0</v>
      </c>
      <c r="H19" s="143">
        <v>242</v>
      </c>
      <c r="I19" s="145">
        <v>5507.0069999999996</v>
      </c>
      <c r="J19" s="95"/>
    </row>
    <row r="20" spans="1:10">
      <c r="A20" s="206"/>
      <c r="B20" s="143">
        <v>242</v>
      </c>
      <c r="C20" s="144">
        <v>5066.45</v>
      </c>
      <c r="D20" s="143">
        <v>0</v>
      </c>
      <c r="E20" s="145">
        <v>0</v>
      </c>
      <c r="F20" s="143">
        <v>0</v>
      </c>
      <c r="G20" s="145">
        <v>0</v>
      </c>
      <c r="H20" s="143">
        <v>242</v>
      </c>
      <c r="I20" s="145">
        <v>5066.45</v>
      </c>
      <c r="J20" s="95"/>
    </row>
    <row r="21" spans="1:10">
      <c r="A21" s="205" t="s">
        <v>570</v>
      </c>
      <c r="B21" s="143">
        <v>1</v>
      </c>
      <c r="C21" s="144">
        <v>2.286</v>
      </c>
      <c r="D21" s="143">
        <v>0</v>
      </c>
      <c r="E21" s="145">
        <v>0</v>
      </c>
      <c r="F21" s="143">
        <v>0</v>
      </c>
      <c r="G21" s="145">
        <v>0</v>
      </c>
      <c r="H21" s="143">
        <v>1</v>
      </c>
      <c r="I21" s="145">
        <v>2.286</v>
      </c>
      <c r="J21" s="95"/>
    </row>
    <row r="22" spans="1:10">
      <c r="A22" s="206"/>
      <c r="B22" s="143">
        <v>1</v>
      </c>
      <c r="C22" s="144">
        <v>1.7150000000000001</v>
      </c>
      <c r="D22" s="143">
        <v>0</v>
      </c>
      <c r="E22" s="145">
        <v>0</v>
      </c>
      <c r="F22" s="143">
        <v>0</v>
      </c>
      <c r="G22" s="145">
        <v>0</v>
      </c>
      <c r="H22" s="143">
        <v>1</v>
      </c>
      <c r="I22" s="145">
        <v>1.7150000000000001</v>
      </c>
      <c r="J22" s="95"/>
    </row>
    <row r="23" spans="1:10">
      <c r="A23" s="205" t="s">
        <v>571</v>
      </c>
      <c r="B23" s="143">
        <v>2</v>
      </c>
      <c r="C23" s="144">
        <v>1.17</v>
      </c>
      <c r="D23" s="143">
        <v>0</v>
      </c>
      <c r="E23" s="145">
        <v>0</v>
      </c>
      <c r="F23" s="143">
        <v>0</v>
      </c>
      <c r="G23" s="145">
        <v>0</v>
      </c>
      <c r="H23" s="143">
        <v>2</v>
      </c>
      <c r="I23" s="145">
        <v>1.17</v>
      </c>
      <c r="J23" s="95"/>
    </row>
    <row r="24" spans="1:10">
      <c r="A24" s="206"/>
      <c r="B24" s="143">
        <v>2</v>
      </c>
      <c r="C24" s="144">
        <v>1.1619999999999999</v>
      </c>
      <c r="D24" s="143">
        <v>0</v>
      </c>
      <c r="E24" s="145">
        <v>0</v>
      </c>
      <c r="F24" s="143">
        <v>0</v>
      </c>
      <c r="G24" s="145">
        <v>0</v>
      </c>
      <c r="H24" s="143">
        <v>2</v>
      </c>
      <c r="I24" s="145">
        <v>1.1619999999999999</v>
      </c>
      <c r="J24" s="95"/>
    </row>
    <row r="25" spans="1:10">
      <c r="A25" s="205" t="s">
        <v>572</v>
      </c>
      <c r="B25" s="143">
        <v>139</v>
      </c>
      <c r="C25" s="144">
        <v>542.11</v>
      </c>
      <c r="D25" s="143">
        <v>0</v>
      </c>
      <c r="E25" s="145">
        <v>0</v>
      </c>
      <c r="F25" s="143">
        <v>0</v>
      </c>
      <c r="G25" s="145">
        <v>0</v>
      </c>
      <c r="H25" s="143">
        <v>139</v>
      </c>
      <c r="I25" s="145">
        <v>542.11</v>
      </c>
      <c r="J25" s="95"/>
    </row>
    <row r="26" spans="1:10">
      <c r="A26" s="206"/>
      <c r="B26" s="143">
        <v>139</v>
      </c>
      <c r="C26" s="144">
        <v>534.99</v>
      </c>
      <c r="D26" s="143">
        <v>0</v>
      </c>
      <c r="E26" s="145">
        <v>0</v>
      </c>
      <c r="F26" s="143">
        <v>0</v>
      </c>
      <c r="G26" s="145">
        <v>0</v>
      </c>
      <c r="H26" s="143">
        <v>139</v>
      </c>
      <c r="I26" s="145">
        <v>534.99</v>
      </c>
      <c r="J26" s="95"/>
    </row>
    <row r="27" spans="1:10">
      <c r="A27" s="205" t="s">
        <v>573</v>
      </c>
      <c r="B27" s="143">
        <v>47</v>
      </c>
      <c r="C27" s="144">
        <v>0.57199999999999995</v>
      </c>
      <c r="D27" s="143">
        <v>0</v>
      </c>
      <c r="E27" s="145">
        <v>0</v>
      </c>
      <c r="F27" s="143">
        <v>0</v>
      </c>
      <c r="G27" s="145">
        <v>0</v>
      </c>
      <c r="H27" s="143">
        <v>47</v>
      </c>
      <c r="I27" s="145">
        <v>0.57199999999999995</v>
      </c>
      <c r="J27" s="95"/>
    </row>
    <row r="28" spans="1:10">
      <c r="A28" s="206"/>
      <c r="B28" s="143">
        <v>47</v>
      </c>
      <c r="C28" s="144">
        <v>0.52900000000000003</v>
      </c>
      <c r="D28" s="143">
        <v>0</v>
      </c>
      <c r="E28" s="145">
        <v>0</v>
      </c>
      <c r="F28" s="143">
        <v>0</v>
      </c>
      <c r="G28" s="145">
        <v>0</v>
      </c>
      <c r="H28" s="143">
        <v>47</v>
      </c>
      <c r="I28" s="145">
        <v>0.52900000000000003</v>
      </c>
      <c r="J28" s="95"/>
    </row>
    <row r="29" spans="1:10">
      <c r="A29" s="205" t="s">
        <v>574</v>
      </c>
      <c r="B29" s="143">
        <v>1</v>
      </c>
      <c r="C29" s="144">
        <v>2.1</v>
      </c>
      <c r="D29" s="143">
        <v>0</v>
      </c>
      <c r="E29" s="145">
        <v>0</v>
      </c>
      <c r="F29" s="143">
        <v>0</v>
      </c>
      <c r="G29" s="145">
        <v>0</v>
      </c>
      <c r="H29" s="143">
        <v>1</v>
      </c>
      <c r="I29" s="145">
        <v>2.1</v>
      </c>
      <c r="J29" s="95"/>
    </row>
    <row r="30" spans="1:10">
      <c r="A30" s="206"/>
      <c r="B30" s="143">
        <v>1</v>
      </c>
      <c r="C30" s="144">
        <v>1.2250000000000001</v>
      </c>
      <c r="D30" s="143">
        <v>0</v>
      </c>
      <c r="E30" s="145">
        <v>0</v>
      </c>
      <c r="F30" s="143">
        <v>0</v>
      </c>
      <c r="G30" s="145">
        <v>0</v>
      </c>
      <c r="H30" s="143">
        <v>1</v>
      </c>
      <c r="I30" s="145">
        <v>1.2250000000000001</v>
      </c>
      <c r="J30" s="95"/>
    </row>
    <row r="31" spans="1:10">
      <c r="A31" s="205" t="s">
        <v>575</v>
      </c>
      <c r="B31" s="143">
        <v>370</v>
      </c>
      <c r="C31" s="144">
        <v>377.70699999999999</v>
      </c>
      <c r="D31" s="143">
        <v>0</v>
      </c>
      <c r="E31" s="145">
        <v>0</v>
      </c>
      <c r="F31" s="143">
        <v>0</v>
      </c>
      <c r="G31" s="145">
        <v>0</v>
      </c>
      <c r="H31" s="143">
        <v>370</v>
      </c>
      <c r="I31" s="145">
        <v>377.70699999999999</v>
      </c>
      <c r="J31" s="95"/>
    </row>
    <row r="32" spans="1:10">
      <c r="A32" s="206"/>
      <c r="B32" s="143">
        <v>370</v>
      </c>
      <c r="C32" s="144">
        <v>339.012</v>
      </c>
      <c r="D32" s="143">
        <v>0</v>
      </c>
      <c r="E32" s="145">
        <v>0</v>
      </c>
      <c r="F32" s="143">
        <v>0</v>
      </c>
      <c r="G32" s="145">
        <v>0</v>
      </c>
      <c r="H32" s="143">
        <v>370</v>
      </c>
      <c r="I32" s="145">
        <v>339.012</v>
      </c>
      <c r="J32" s="95"/>
    </row>
    <row r="33" spans="1:10">
      <c r="A33" s="205" t="s">
        <v>576</v>
      </c>
      <c r="B33" s="143">
        <v>878</v>
      </c>
      <c r="C33" s="144">
        <v>3000.25</v>
      </c>
      <c r="D33" s="143">
        <v>0</v>
      </c>
      <c r="E33" s="145">
        <v>0</v>
      </c>
      <c r="F33" s="143">
        <v>0</v>
      </c>
      <c r="G33" s="145">
        <v>0</v>
      </c>
      <c r="H33" s="143">
        <v>878</v>
      </c>
      <c r="I33" s="145">
        <v>3000.25</v>
      </c>
      <c r="J33" s="95"/>
    </row>
    <row r="34" spans="1:10">
      <c r="A34" s="206"/>
      <c r="B34" s="143">
        <v>878</v>
      </c>
      <c r="C34" s="144">
        <v>2566.598</v>
      </c>
      <c r="D34" s="143">
        <v>0</v>
      </c>
      <c r="E34" s="145">
        <v>0</v>
      </c>
      <c r="F34" s="143">
        <v>0</v>
      </c>
      <c r="G34" s="145">
        <v>0</v>
      </c>
      <c r="H34" s="143">
        <v>878</v>
      </c>
      <c r="I34" s="145">
        <v>2566.598</v>
      </c>
      <c r="J34" s="95"/>
    </row>
    <row r="35" spans="1:10">
      <c r="A35" s="201" t="s">
        <v>20</v>
      </c>
      <c r="B35" s="146">
        <v>6024</v>
      </c>
      <c r="C35" s="147">
        <v>35565.737000000001</v>
      </c>
      <c r="D35" s="146">
        <v>0</v>
      </c>
      <c r="E35" s="147">
        <v>0</v>
      </c>
      <c r="F35" s="146">
        <v>0</v>
      </c>
      <c r="G35" s="147">
        <v>0</v>
      </c>
      <c r="H35" s="146">
        <v>6024</v>
      </c>
      <c r="I35" s="147">
        <v>35565.737000000001</v>
      </c>
      <c r="J35" s="95"/>
    </row>
    <row r="36" spans="1:10">
      <c r="A36" s="202"/>
      <c r="B36" s="146">
        <v>4820</v>
      </c>
      <c r="C36" s="147">
        <v>30853.749</v>
      </c>
      <c r="D36" s="146">
        <v>0</v>
      </c>
      <c r="E36" s="142">
        <v>0</v>
      </c>
      <c r="F36" s="146">
        <v>0</v>
      </c>
      <c r="G36" s="142">
        <v>0</v>
      </c>
      <c r="H36" s="146">
        <v>4820</v>
      </c>
      <c r="I36" s="147">
        <v>30853.749</v>
      </c>
      <c r="J36" s="95"/>
    </row>
    <row r="37" spans="1:10">
      <c r="A37" s="203" t="s">
        <v>541</v>
      </c>
      <c r="B37" s="204"/>
      <c r="C37" s="204"/>
      <c r="D37" s="204"/>
      <c r="E37" s="204"/>
      <c r="F37" s="204"/>
      <c r="G37" s="204"/>
      <c r="H37" s="204"/>
      <c r="I37" s="204"/>
      <c r="J37" s="95"/>
    </row>
    <row r="38" spans="1:10">
      <c r="A38" s="136"/>
      <c r="B38" s="124"/>
      <c r="C38" s="125"/>
      <c r="D38" s="124"/>
      <c r="E38" s="126"/>
      <c r="F38" s="124"/>
      <c r="G38" s="126"/>
      <c r="H38" s="124"/>
      <c r="I38" s="126"/>
      <c r="J38" s="95"/>
    </row>
    <row r="39" spans="1:10">
      <c r="A39" s="137"/>
      <c r="B39" s="127"/>
      <c r="C39" s="128"/>
      <c r="D39" s="127"/>
      <c r="E39" s="128"/>
      <c r="F39" s="127"/>
      <c r="G39" s="128"/>
      <c r="H39" s="127"/>
      <c r="I39" s="128"/>
      <c r="J39" s="91"/>
    </row>
    <row r="40" spans="1:10">
      <c r="A40" s="138"/>
      <c r="B40" s="127"/>
      <c r="C40" s="128"/>
      <c r="D40" s="127"/>
      <c r="E40" s="123"/>
      <c r="F40" s="127"/>
      <c r="G40" s="123"/>
      <c r="H40" s="127"/>
      <c r="I40" s="128"/>
      <c r="J40" s="91"/>
    </row>
    <row r="41" spans="1:10">
      <c r="A41" s="139"/>
      <c r="B41" s="140"/>
      <c r="C41" s="140"/>
      <c r="D41" s="140"/>
      <c r="E41" s="140"/>
      <c r="F41" s="140"/>
      <c r="G41" s="140"/>
      <c r="H41" s="140"/>
      <c r="I41" s="140"/>
      <c r="J41" s="88"/>
    </row>
  </sheetData>
  <mergeCells count="26">
    <mergeCell ref="A31:A32"/>
    <mergeCell ref="A33:A34"/>
    <mergeCell ref="A35:A36"/>
    <mergeCell ref="A37:I37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I47"/>
    </sheetView>
  </sheetViews>
  <sheetFormatPr defaultRowHeight="15"/>
  <cols>
    <col min="1" max="1" width="26.425781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542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543</v>
      </c>
      <c r="B7" s="143">
        <v>467</v>
      </c>
      <c r="C7" s="144">
        <v>7640.5529999999999</v>
      </c>
      <c r="D7" s="143">
        <v>0</v>
      </c>
      <c r="E7" s="145">
        <v>0</v>
      </c>
      <c r="F7" s="143">
        <v>6</v>
      </c>
      <c r="G7" s="145">
        <v>53.92</v>
      </c>
      <c r="H7" s="143">
        <v>461</v>
      </c>
      <c r="I7" s="145">
        <v>7586.6329999999998</v>
      </c>
      <c r="J7" s="95"/>
    </row>
    <row r="8" spans="1:10">
      <c r="A8" s="206"/>
      <c r="B8" s="143">
        <v>155</v>
      </c>
      <c r="C8" s="144">
        <v>7051.7470000000003</v>
      </c>
      <c r="D8" s="143">
        <v>0</v>
      </c>
      <c r="E8" s="145">
        <v>0</v>
      </c>
      <c r="F8" s="143">
        <v>2</v>
      </c>
      <c r="G8" s="145">
        <v>51.110999999999997</v>
      </c>
      <c r="H8" s="143">
        <v>153</v>
      </c>
      <c r="I8" s="145">
        <v>7000.6360000000004</v>
      </c>
      <c r="J8" s="95"/>
    </row>
    <row r="9" spans="1:10">
      <c r="A9" s="205" t="s">
        <v>544</v>
      </c>
      <c r="B9" s="143">
        <v>13</v>
      </c>
      <c r="C9" s="144">
        <v>231.96</v>
      </c>
      <c r="D9" s="143">
        <v>0</v>
      </c>
      <c r="E9" s="145">
        <v>0</v>
      </c>
      <c r="F9" s="143">
        <v>1</v>
      </c>
      <c r="G9" s="145">
        <v>12.64</v>
      </c>
      <c r="H9" s="143">
        <v>12</v>
      </c>
      <c r="I9" s="145">
        <v>219.32</v>
      </c>
      <c r="J9" s="91"/>
    </row>
    <row r="10" spans="1:10">
      <c r="A10" s="206"/>
      <c r="B10" s="143">
        <v>13</v>
      </c>
      <c r="C10" s="144">
        <v>207.25800000000001</v>
      </c>
      <c r="D10" s="143">
        <v>0</v>
      </c>
      <c r="E10" s="145">
        <v>0</v>
      </c>
      <c r="F10" s="143">
        <v>1</v>
      </c>
      <c r="G10" s="145">
        <v>9.48</v>
      </c>
      <c r="H10" s="143">
        <v>12</v>
      </c>
      <c r="I10" s="145">
        <v>197.77800000000002</v>
      </c>
      <c r="J10" s="91"/>
    </row>
    <row r="11" spans="1:10">
      <c r="A11" s="205" t="s">
        <v>545</v>
      </c>
      <c r="B11" s="143">
        <v>319</v>
      </c>
      <c r="C11" s="144">
        <v>4886.1980000000003</v>
      </c>
      <c r="D11" s="143">
        <v>0</v>
      </c>
      <c r="E11" s="145">
        <v>0</v>
      </c>
      <c r="F11" s="143">
        <v>0</v>
      </c>
      <c r="G11" s="145">
        <v>0</v>
      </c>
      <c r="H11" s="143">
        <v>319</v>
      </c>
      <c r="I11" s="145">
        <v>4886.1980000000003</v>
      </c>
      <c r="J11" s="88"/>
    </row>
    <row r="12" spans="1:10">
      <c r="A12" s="206"/>
      <c r="B12" s="143">
        <v>319</v>
      </c>
      <c r="C12" s="144">
        <v>3070.4029999999998</v>
      </c>
      <c r="D12" s="143">
        <v>0</v>
      </c>
      <c r="E12" s="145">
        <v>0</v>
      </c>
      <c r="F12" s="143">
        <v>0</v>
      </c>
      <c r="G12" s="145">
        <v>0</v>
      </c>
      <c r="H12" s="143">
        <v>319</v>
      </c>
      <c r="I12" s="145">
        <v>3070.4029999999998</v>
      </c>
    </row>
    <row r="13" spans="1:10">
      <c r="A13" s="205" t="s">
        <v>546</v>
      </c>
      <c r="B13" s="143">
        <v>2</v>
      </c>
      <c r="C13" s="144">
        <v>6.96</v>
      </c>
      <c r="D13" s="143">
        <v>1</v>
      </c>
      <c r="E13" s="145">
        <v>1.75</v>
      </c>
      <c r="F13" s="143">
        <v>2</v>
      </c>
      <c r="G13" s="145">
        <v>6.96</v>
      </c>
      <c r="H13" s="143">
        <v>1</v>
      </c>
      <c r="I13" s="145">
        <v>1.7500000000000009</v>
      </c>
    </row>
    <row r="14" spans="1:10">
      <c r="A14" s="206"/>
      <c r="B14" s="143">
        <v>0</v>
      </c>
      <c r="C14" s="144">
        <v>5.22</v>
      </c>
      <c r="D14" s="143">
        <v>0</v>
      </c>
      <c r="E14" s="145">
        <v>1.3129999999999999</v>
      </c>
      <c r="F14" s="143">
        <v>0</v>
      </c>
      <c r="G14" s="145">
        <v>5.22</v>
      </c>
      <c r="H14" s="143">
        <v>0</v>
      </c>
      <c r="I14" s="145">
        <v>1.3129999999999997</v>
      </c>
    </row>
    <row r="15" spans="1:10">
      <c r="A15" s="205" t="s">
        <v>547</v>
      </c>
      <c r="B15" s="143">
        <v>928</v>
      </c>
      <c r="C15" s="144">
        <v>13656.514999999999</v>
      </c>
      <c r="D15" s="143">
        <v>1</v>
      </c>
      <c r="E15" s="145">
        <v>10.19</v>
      </c>
      <c r="F15" s="143">
        <v>13</v>
      </c>
      <c r="G15" s="145">
        <v>183.304</v>
      </c>
      <c r="H15" s="143">
        <v>916</v>
      </c>
      <c r="I15" s="145">
        <v>13483.401</v>
      </c>
    </row>
    <row r="16" spans="1:10">
      <c r="A16" s="206"/>
      <c r="B16" s="143">
        <v>926</v>
      </c>
      <c r="C16" s="144">
        <v>12064.129000000001</v>
      </c>
      <c r="D16" s="143">
        <v>1</v>
      </c>
      <c r="E16" s="145">
        <v>9.375</v>
      </c>
      <c r="F16" s="143">
        <v>13</v>
      </c>
      <c r="G16" s="145">
        <v>166.14099999999999</v>
      </c>
      <c r="H16" s="143">
        <v>914</v>
      </c>
      <c r="I16" s="145">
        <v>11907.363000000001</v>
      </c>
    </row>
    <row r="17" spans="1:9">
      <c r="A17" s="205" t="s">
        <v>548</v>
      </c>
      <c r="B17" s="143">
        <v>1936</v>
      </c>
      <c r="C17" s="144">
        <v>11629.748</v>
      </c>
      <c r="D17" s="143">
        <v>0</v>
      </c>
      <c r="E17" s="145">
        <v>0</v>
      </c>
      <c r="F17" s="143">
        <v>3</v>
      </c>
      <c r="G17" s="145">
        <v>8.1519999999999992</v>
      </c>
      <c r="H17" s="143">
        <v>1933</v>
      </c>
      <c r="I17" s="145">
        <v>11621.596</v>
      </c>
    </row>
    <row r="18" spans="1:9">
      <c r="A18" s="206"/>
      <c r="B18" s="143">
        <v>1936</v>
      </c>
      <c r="C18" s="144">
        <v>10176.191999999999</v>
      </c>
      <c r="D18" s="143">
        <v>0</v>
      </c>
      <c r="E18" s="145">
        <v>0</v>
      </c>
      <c r="F18" s="143">
        <v>3</v>
      </c>
      <c r="G18" s="145">
        <v>7.5</v>
      </c>
      <c r="H18" s="143">
        <v>1933</v>
      </c>
      <c r="I18" s="145">
        <v>10168.691999999999</v>
      </c>
    </row>
    <row r="19" spans="1:9">
      <c r="A19" s="205" t="s">
        <v>549</v>
      </c>
      <c r="B19" s="143">
        <v>25</v>
      </c>
      <c r="C19" s="144">
        <v>293.62</v>
      </c>
      <c r="D19" s="143">
        <v>24</v>
      </c>
      <c r="E19" s="145">
        <v>324.01</v>
      </c>
      <c r="F19" s="143">
        <v>25</v>
      </c>
      <c r="G19" s="145">
        <v>293.62</v>
      </c>
      <c r="H19" s="143">
        <v>24</v>
      </c>
      <c r="I19" s="145">
        <v>324.01</v>
      </c>
    </row>
    <row r="20" spans="1:9">
      <c r="A20" s="206"/>
      <c r="B20" s="143">
        <v>0</v>
      </c>
      <c r="C20" s="144">
        <v>264.40300000000002</v>
      </c>
      <c r="D20" s="143">
        <v>0</v>
      </c>
      <c r="E20" s="145">
        <v>289.01100000000002</v>
      </c>
      <c r="F20" s="143">
        <v>0</v>
      </c>
      <c r="G20" s="145">
        <v>264.40300000000002</v>
      </c>
      <c r="H20" s="143">
        <v>0</v>
      </c>
      <c r="I20" s="145">
        <v>289.01099999999997</v>
      </c>
    </row>
    <row r="21" spans="1:9">
      <c r="A21" s="205" t="s">
        <v>550</v>
      </c>
      <c r="B21" s="143">
        <v>0</v>
      </c>
      <c r="C21" s="144">
        <v>0</v>
      </c>
      <c r="D21" s="143">
        <v>3</v>
      </c>
      <c r="E21" s="145">
        <v>110.92700000000001</v>
      </c>
      <c r="F21" s="143">
        <v>0</v>
      </c>
      <c r="G21" s="145">
        <v>0</v>
      </c>
      <c r="H21" s="143">
        <v>3</v>
      </c>
      <c r="I21" s="145">
        <v>110.92700000000001</v>
      </c>
    </row>
    <row r="22" spans="1:9">
      <c r="A22" s="206"/>
      <c r="B22" s="143">
        <v>0</v>
      </c>
      <c r="C22" s="144">
        <v>0</v>
      </c>
      <c r="D22" s="143">
        <v>3</v>
      </c>
      <c r="E22" s="145">
        <v>102.053</v>
      </c>
      <c r="F22" s="143">
        <v>0</v>
      </c>
      <c r="G22" s="145">
        <v>0</v>
      </c>
      <c r="H22" s="143">
        <v>3</v>
      </c>
      <c r="I22" s="145">
        <v>102.053</v>
      </c>
    </row>
    <row r="23" spans="1:9">
      <c r="A23" s="205" t="s">
        <v>551</v>
      </c>
      <c r="B23" s="143">
        <v>1384</v>
      </c>
      <c r="C23" s="144">
        <v>451.74599999999998</v>
      </c>
      <c r="D23" s="143">
        <v>0</v>
      </c>
      <c r="E23" s="145">
        <v>0</v>
      </c>
      <c r="F23" s="143">
        <v>0</v>
      </c>
      <c r="G23" s="145">
        <v>0</v>
      </c>
      <c r="H23" s="143">
        <v>1384</v>
      </c>
      <c r="I23" s="145">
        <v>451.74599999999998</v>
      </c>
    </row>
    <row r="24" spans="1:9">
      <c r="A24" s="206"/>
      <c r="B24" s="143">
        <v>370</v>
      </c>
      <c r="C24" s="144">
        <v>415.53399999999999</v>
      </c>
      <c r="D24" s="143">
        <v>0</v>
      </c>
      <c r="E24" s="145">
        <v>0</v>
      </c>
      <c r="F24" s="143">
        <v>0</v>
      </c>
      <c r="G24" s="145">
        <v>0</v>
      </c>
      <c r="H24" s="143">
        <v>370</v>
      </c>
      <c r="I24" s="145">
        <v>415.53399999999999</v>
      </c>
    </row>
    <row r="25" spans="1:9">
      <c r="A25" s="205" t="s">
        <v>552</v>
      </c>
      <c r="B25" s="143">
        <v>406</v>
      </c>
      <c r="C25" s="144">
        <v>10088.618</v>
      </c>
      <c r="D25" s="143">
        <v>1</v>
      </c>
      <c r="E25" s="145">
        <v>98.397000000000006</v>
      </c>
      <c r="F25" s="143">
        <v>5</v>
      </c>
      <c r="G25" s="145">
        <v>212.31</v>
      </c>
      <c r="H25" s="143">
        <v>402</v>
      </c>
      <c r="I25" s="145">
        <v>9974.7050000000017</v>
      </c>
    </row>
    <row r="26" spans="1:9">
      <c r="A26" s="206"/>
      <c r="B26" s="143">
        <v>406</v>
      </c>
      <c r="C26" s="144">
        <v>9281.5239999999994</v>
      </c>
      <c r="D26" s="143">
        <v>1</v>
      </c>
      <c r="E26" s="145">
        <v>90.525000000000006</v>
      </c>
      <c r="F26" s="143">
        <v>5</v>
      </c>
      <c r="G26" s="145">
        <v>195.32499999999999</v>
      </c>
      <c r="H26" s="143">
        <v>402</v>
      </c>
      <c r="I26" s="145">
        <v>9176.7239999999983</v>
      </c>
    </row>
    <row r="27" spans="1:9">
      <c r="A27" s="205" t="s">
        <v>553</v>
      </c>
      <c r="B27" s="143">
        <v>60</v>
      </c>
      <c r="C27" s="144">
        <v>1205.479</v>
      </c>
      <c r="D27" s="143">
        <v>1</v>
      </c>
      <c r="E27" s="145">
        <v>72.88</v>
      </c>
      <c r="F27" s="143">
        <v>13</v>
      </c>
      <c r="G27" s="145">
        <v>180.322</v>
      </c>
      <c r="H27" s="143">
        <v>48</v>
      </c>
      <c r="I27" s="145">
        <v>1098.0369999999998</v>
      </c>
    </row>
    <row r="28" spans="1:9">
      <c r="A28" s="206"/>
      <c r="B28" s="143">
        <v>32</v>
      </c>
      <c r="C28" s="144">
        <v>1105.9359999999999</v>
      </c>
      <c r="D28" s="143">
        <v>1</v>
      </c>
      <c r="E28" s="145">
        <v>67.05</v>
      </c>
      <c r="F28" s="143">
        <v>6</v>
      </c>
      <c r="G28" s="145">
        <v>163.69</v>
      </c>
      <c r="H28" s="143">
        <v>27</v>
      </c>
      <c r="I28" s="145">
        <v>1009.2959999999998</v>
      </c>
    </row>
    <row r="29" spans="1:9">
      <c r="A29" s="205" t="s">
        <v>554</v>
      </c>
      <c r="B29" s="143">
        <v>142</v>
      </c>
      <c r="C29" s="144">
        <v>531.37</v>
      </c>
      <c r="D29" s="143">
        <v>0</v>
      </c>
      <c r="E29" s="145">
        <v>0</v>
      </c>
      <c r="F29" s="143">
        <v>9</v>
      </c>
      <c r="G29" s="145">
        <v>49.74</v>
      </c>
      <c r="H29" s="143">
        <v>133</v>
      </c>
      <c r="I29" s="145">
        <v>481.63</v>
      </c>
    </row>
    <row r="30" spans="1:9">
      <c r="A30" s="206"/>
      <c r="B30" s="143">
        <v>142</v>
      </c>
      <c r="C30" s="144">
        <v>527.298</v>
      </c>
      <c r="D30" s="143">
        <v>0</v>
      </c>
      <c r="E30" s="145">
        <v>0</v>
      </c>
      <c r="F30" s="143">
        <v>9</v>
      </c>
      <c r="G30" s="145">
        <v>49.491</v>
      </c>
      <c r="H30" s="143">
        <v>133</v>
      </c>
      <c r="I30" s="145">
        <v>477.80700000000002</v>
      </c>
    </row>
    <row r="31" spans="1:9">
      <c r="A31" s="205" t="s">
        <v>555</v>
      </c>
      <c r="B31" s="143">
        <v>180</v>
      </c>
      <c r="C31" s="144">
        <v>1.776</v>
      </c>
      <c r="D31" s="143">
        <v>0</v>
      </c>
      <c r="E31" s="145">
        <v>0</v>
      </c>
      <c r="F31" s="143">
        <v>11</v>
      </c>
      <c r="G31" s="145">
        <v>7.0000000000000007E-2</v>
      </c>
      <c r="H31" s="143">
        <v>169</v>
      </c>
      <c r="I31" s="145">
        <v>1.706</v>
      </c>
    </row>
    <row r="32" spans="1:9">
      <c r="A32" s="206"/>
      <c r="B32" s="143">
        <v>180</v>
      </c>
      <c r="C32" s="144">
        <v>1.607</v>
      </c>
      <c r="D32" s="143">
        <v>0</v>
      </c>
      <c r="E32" s="145">
        <v>0</v>
      </c>
      <c r="F32" s="143">
        <v>11</v>
      </c>
      <c r="G32" s="145">
        <v>6.8000000000000005E-2</v>
      </c>
      <c r="H32" s="143">
        <v>169</v>
      </c>
      <c r="I32" s="145">
        <v>1.5389999999999999</v>
      </c>
    </row>
    <row r="33" spans="1:9">
      <c r="A33" s="205" t="s">
        <v>556</v>
      </c>
      <c r="B33" s="143">
        <v>2</v>
      </c>
      <c r="C33" s="144">
        <v>8.4700000000000006</v>
      </c>
      <c r="D33" s="143">
        <v>0</v>
      </c>
      <c r="E33" s="145">
        <v>0</v>
      </c>
      <c r="F33" s="143">
        <v>2</v>
      </c>
      <c r="G33" s="145">
        <v>8.4700000000000006</v>
      </c>
      <c r="H33" s="143">
        <v>0</v>
      </c>
      <c r="I33" s="145">
        <v>0</v>
      </c>
    </row>
    <row r="34" spans="1:9">
      <c r="A34" s="206"/>
      <c r="B34" s="143">
        <v>0</v>
      </c>
      <c r="C34" s="144">
        <v>6.3520000000000003</v>
      </c>
      <c r="D34" s="143">
        <v>0</v>
      </c>
      <c r="E34" s="145">
        <v>0</v>
      </c>
      <c r="F34" s="143">
        <v>0</v>
      </c>
      <c r="G34" s="145">
        <v>6.3520000000000003</v>
      </c>
      <c r="H34" s="143">
        <v>0</v>
      </c>
      <c r="I34" s="145">
        <v>0</v>
      </c>
    </row>
    <row r="35" spans="1:9">
      <c r="A35" s="205" t="s">
        <v>557</v>
      </c>
      <c r="B35" s="143">
        <v>3</v>
      </c>
      <c r="C35" s="144">
        <v>110.92700000000001</v>
      </c>
      <c r="D35" s="143">
        <v>1</v>
      </c>
      <c r="E35" s="145">
        <v>10.19</v>
      </c>
      <c r="F35" s="143">
        <v>4</v>
      </c>
      <c r="G35" s="145">
        <v>121.117</v>
      </c>
      <c r="H35" s="143">
        <v>0</v>
      </c>
      <c r="I35" s="145">
        <v>0</v>
      </c>
    </row>
    <row r="36" spans="1:9">
      <c r="A36" s="206"/>
      <c r="B36" s="143">
        <v>0</v>
      </c>
      <c r="C36" s="144">
        <v>102.053</v>
      </c>
      <c r="D36" s="143">
        <v>0</v>
      </c>
      <c r="E36" s="145">
        <v>9.375</v>
      </c>
      <c r="F36" s="143">
        <v>0</v>
      </c>
      <c r="G36" s="145">
        <v>111.428</v>
      </c>
      <c r="H36" s="143">
        <v>0</v>
      </c>
      <c r="I36" s="145">
        <v>0</v>
      </c>
    </row>
    <row r="37" spans="1:9">
      <c r="A37" s="205" t="s">
        <v>558</v>
      </c>
      <c r="B37" s="143">
        <v>0</v>
      </c>
      <c r="C37" s="144">
        <v>0</v>
      </c>
      <c r="D37" s="143">
        <v>2</v>
      </c>
      <c r="E37" s="145">
        <v>8.4700000000000006</v>
      </c>
      <c r="F37" s="143">
        <v>0</v>
      </c>
      <c r="G37" s="145">
        <v>0</v>
      </c>
      <c r="H37" s="143">
        <v>2</v>
      </c>
      <c r="I37" s="145">
        <v>8.4700000000000006</v>
      </c>
    </row>
    <row r="38" spans="1:9">
      <c r="A38" s="206"/>
      <c r="B38" s="143">
        <v>0</v>
      </c>
      <c r="C38" s="144">
        <v>0</v>
      </c>
      <c r="D38" s="143">
        <v>2</v>
      </c>
      <c r="E38" s="145">
        <v>6.3520000000000003</v>
      </c>
      <c r="F38" s="143">
        <v>0</v>
      </c>
      <c r="G38" s="145">
        <v>0</v>
      </c>
      <c r="H38" s="143">
        <v>2</v>
      </c>
      <c r="I38" s="145">
        <v>6.3520000000000003</v>
      </c>
    </row>
    <row r="39" spans="1:9">
      <c r="A39" s="205" t="s">
        <v>559</v>
      </c>
      <c r="B39" s="143">
        <v>0</v>
      </c>
      <c r="C39" s="144">
        <v>0</v>
      </c>
      <c r="D39" s="143">
        <v>7</v>
      </c>
      <c r="E39" s="145">
        <v>227.98400000000001</v>
      </c>
      <c r="F39" s="143">
        <v>7</v>
      </c>
      <c r="G39" s="145">
        <v>227.98400000000001</v>
      </c>
      <c r="H39" s="143">
        <v>0</v>
      </c>
      <c r="I39" s="145">
        <v>0</v>
      </c>
    </row>
    <row r="40" spans="1:9">
      <c r="A40" s="206"/>
      <c r="B40" s="143">
        <v>0</v>
      </c>
      <c r="C40" s="144">
        <v>0</v>
      </c>
      <c r="D40" s="143">
        <v>7</v>
      </c>
      <c r="E40" s="145">
        <v>208.30500000000001</v>
      </c>
      <c r="F40" s="143">
        <v>7</v>
      </c>
      <c r="G40" s="145">
        <v>208.30500000000001</v>
      </c>
      <c r="H40" s="143">
        <v>0</v>
      </c>
      <c r="I40" s="145">
        <v>0</v>
      </c>
    </row>
    <row r="41" spans="1:9">
      <c r="A41" s="205" t="s">
        <v>560</v>
      </c>
      <c r="B41" s="143">
        <v>1118</v>
      </c>
      <c r="C41" s="144">
        <v>972.51</v>
      </c>
      <c r="D41" s="143">
        <v>0</v>
      </c>
      <c r="E41" s="145">
        <v>0</v>
      </c>
      <c r="F41" s="143">
        <v>16</v>
      </c>
      <c r="G41" s="145">
        <v>9.3800000000000008</v>
      </c>
      <c r="H41" s="143">
        <v>1102</v>
      </c>
      <c r="I41" s="145">
        <v>963.13</v>
      </c>
    </row>
    <row r="42" spans="1:9">
      <c r="A42" s="206"/>
      <c r="B42" s="143">
        <v>1118</v>
      </c>
      <c r="C42" s="144">
        <v>861.83</v>
      </c>
      <c r="D42" s="143">
        <v>0</v>
      </c>
      <c r="E42" s="145">
        <v>0</v>
      </c>
      <c r="F42" s="143">
        <v>16</v>
      </c>
      <c r="G42" s="145">
        <v>8.0250000000000004</v>
      </c>
      <c r="H42" s="143">
        <v>1102</v>
      </c>
      <c r="I42" s="145">
        <v>853.80500000000006</v>
      </c>
    </row>
    <row r="43" spans="1:9">
      <c r="A43" s="205" t="s">
        <v>561</v>
      </c>
      <c r="B43" s="143">
        <v>1005</v>
      </c>
      <c r="C43" s="144">
        <v>4017.5340000000001</v>
      </c>
      <c r="D43" s="143">
        <v>0</v>
      </c>
      <c r="E43" s="145">
        <v>0</v>
      </c>
      <c r="F43" s="143">
        <v>14</v>
      </c>
      <c r="G43" s="145">
        <v>55.576000000000001</v>
      </c>
      <c r="H43" s="143">
        <v>991</v>
      </c>
      <c r="I43" s="145">
        <v>3961.9580000000001</v>
      </c>
    </row>
    <row r="44" spans="1:9">
      <c r="A44" s="206"/>
      <c r="B44" s="143">
        <v>1005</v>
      </c>
      <c r="C44" s="144">
        <v>3529.6379999999999</v>
      </c>
      <c r="D44" s="143">
        <v>0</v>
      </c>
      <c r="E44" s="145">
        <v>0</v>
      </c>
      <c r="F44" s="143">
        <v>14</v>
      </c>
      <c r="G44" s="145">
        <v>50.091999999999999</v>
      </c>
      <c r="H44" s="143">
        <v>991</v>
      </c>
      <c r="I44" s="145">
        <v>3479.5459999999998</v>
      </c>
    </row>
    <row r="45" spans="1:9">
      <c r="A45" s="201" t="s">
        <v>20</v>
      </c>
      <c r="B45" s="146">
        <v>7990</v>
      </c>
      <c r="C45" s="147">
        <v>55733.983999999997</v>
      </c>
      <c r="D45" s="146">
        <v>41</v>
      </c>
      <c r="E45" s="147">
        <v>864.798</v>
      </c>
      <c r="F45" s="146">
        <v>131</v>
      </c>
      <c r="G45" s="147">
        <v>1423.5650000000001</v>
      </c>
      <c r="H45" s="146">
        <v>7900</v>
      </c>
      <c r="I45" s="147">
        <v>55175.217000000004</v>
      </c>
    </row>
    <row r="46" spans="1:9">
      <c r="A46" s="202"/>
      <c r="B46" s="146">
        <v>6602</v>
      </c>
      <c r="C46" s="147">
        <v>48671.124000000003</v>
      </c>
      <c r="D46" s="146">
        <v>15</v>
      </c>
      <c r="E46" s="142">
        <v>783.35900000000004</v>
      </c>
      <c r="F46" s="146">
        <v>87</v>
      </c>
      <c r="G46" s="142">
        <v>1296.6310000000001</v>
      </c>
      <c r="H46" s="146">
        <v>6530</v>
      </c>
      <c r="I46" s="147">
        <v>48157.851999999999</v>
      </c>
    </row>
    <row r="47" spans="1:9">
      <c r="A47" s="203" t="s">
        <v>541</v>
      </c>
      <c r="B47" s="204"/>
      <c r="C47" s="204"/>
      <c r="D47" s="204"/>
      <c r="E47" s="204"/>
      <c r="F47" s="204"/>
      <c r="G47" s="204"/>
      <c r="H47" s="204"/>
      <c r="I47" s="204"/>
    </row>
  </sheetData>
  <mergeCells count="31">
    <mergeCell ref="A43:A44"/>
    <mergeCell ref="A45:A46"/>
    <mergeCell ref="A47:I47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39"/>
    </sheetView>
  </sheetViews>
  <sheetFormatPr defaultRowHeight="15"/>
  <cols>
    <col min="1" max="1" width="27.85546875" customWidth="1"/>
  </cols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627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628</v>
      </c>
      <c r="B7" s="143">
        <v>888</v>
      </c>
      <c r="C7" s="144">
        <v>3193.8420000000001</v>
      </c>
      <c r="D7" s="143">
        <v>0</v>
      </c>
      <c r="E7" s="145">
        <v>0</v>
      </c>
      <c r="F7" s="143">
        <v>0</v>
      </c>
      <c r="G7" s="145">
        <v>0</v>
      </c>
      <c r="H7" s="143">
        <v>888</v>
      </c>
      <c r="I7" s="145">
        <v>3193.8420000000001</v>
      </c>
    </row>
    <row r="8" spans="1:9">
      <c r="A8" s="206"/>
      <c r="B8" s="143">
        <v>888</v>
      </c>
      <c r="C8" s="144">
        <v>2586.1460000000002</v>
      </c>
      <c r="D8" s="143">
        <v>0</v>
      </c>
      <c r="E8" s="145">
        <v>0</v>
      </c>
      <c r="F8" s="143">
        <v>0</v>
      </c>
      <c r="G8" s="145">
        <v>0</v>
      </c>
      <c r="H8" s="143">
        <v>888</v>
      </c>
      <c r="I8" s="145">
        <v>2586.1460000000002</v>
      </c>
    </row>
    <row r="9" spans="1:9">
      <c r="A9" s="205" t="s">
        <v>629</v>
      </c>
      <c r="B9" s="143">
        <v>431</v>
      </c>
      <c r="C9" s="144">
        <v>6037.6220000000003</v>
      </c>
      <c r="D9" s="143">
        <v>2</v>
      </c>
      <c r="E9" s="145">
        <v>31.35</v>
      </c>
      <c r="F9" s="143">
        <v>0</v>
      </c>
      <c r="G9" s="145">
        <v>0</v>
      </c>
      <c r="H9" s="143">
        <v>433</v>
      </c>
      <c r="I9" s="145">
        <v>6068.9720000000007</v>
      </c>
    </row>
    <row r="10" spans="1:9">
      <c r="A10" s="206"/>
      <c r="B10" s="143">
        <v>181</v>
      </c>
      <c r="C10" s="144">
        <v>5324.8689999999997</v>
      </c>
      <c r="D10" s="143">
        <v>2</v>
      </c>
      <c r="E10" s="145">
        <v>18.286000000000001</v>
      </c>
      <c r="F10" s="143">
        <v>0</v>
      </c>
      <c r="G10" s="145">
        <v>0</v>
      </c>
      <c r="H10" s="143">
        <v>183</v>
      </c>
      <c r="I10" s="145">
        <v>5343.1549999999997</v>
      </c>
    </row>
    <row r="11" spans="1:9">
      <c r="A11" s="205" t="s">
        <v>630</v>
      </c>
      <c r="B11" s="143">
        <v>2</v>
      </c>
      <c r="C11" s="144">
        <v>5.992</v>
      </c>
      <c r="D11" s="143">
        <v>0</v>
      </c>
      <c r="E11" s="145">
        <v>0</v>
      </c>
      <c r="F11" s="143">
        <v>0</v>
      </c>
      <c r="G11" s="145">
        <v>0</v>
      </c>
      <c r="H11" s="143">
        <v>2</v>
      </c>
      <c r="I11" s="145">
        <v>5.992</v>
      </c>
    </row>
    <row r="12" spans="1:9">
      <c r="A12" s="206"/>
      <c r="B12" s="143">
        <v>0</v>
      </c>
      <c r="C12" s="144">
        <v>3.9870000000000001</v>
      </c>
      <c r="D12" s="143">
        <v>0</v>
      </c>
      <c r="E12" s="145">
        <v>0</v>
      </c>
      <c r="F12" s="143">
        <v>0</v>
      </c>
      <c r="G12" s="145">
        <v>0</v>
      </c>
      <c r="H12" s="143">
        <v>0</v>
      </c>
      <c r="I12" s="145">
        <v>3.9870000000000001</v>
      </c>
    </row>
    <row r="13" spans="1:9">
      <c r="A13" s="205" t="s">
        <v>631</v>
      </c>
      <c r="B13" s="143">
        <v>930</v>
      </c>
      <c r="C13" s="144">
        <v>10290.903</v>
      </c>
      <c r="D13" s="143">
        <v>0</v>
      </c>
      <c r="E13" s="145">
        <v>0</v>
      </c>
      <c r="F13" s="143">
        <v>4</v>
      </c>
      <c r="G13" s="145">
        <v>65.09</v>
      </c>
      <c r="H13" s="143">
        <v>926</v>
      </c>
      <c r="I13" s="145">
        <v>10225.813</v>
      </c>
    </row>
    <row r="14" spans="1:9">
      <c r="A14" s="206"/>
      <c r="B14" s="143">
        <v>930</v>
      </c>
      <c r="C14" s="144">
        <v>9171.8690000000006</v>
      </c>
      <c r="D14" s="143">
        <v>0</v>
      </c>
      <c r="E14" s="145">
        <v>0</v>
      </c>
      <c r="F14" s="143">
        <v>4</v>
      </c>
      <c r="G14" s="145">
        <v>59.883000000000003</v>
      </c>
      <c r="H14" s="143">
        <v>926</v>
      </c>
      <c r="I14" s="145">
        <v>9111.9860000000008</v>
      </c>
    </row>
    <row r="15" spans="1:9">
      <c r="A15" s="205" t="s">
        <v>632</v>
      </c>
      <c r="B15" s="143">
        <v>551</v>
      </c>
      <c r="C15" s="144">
        <v>3747.4549999999999</v>
      </c>
      <c r="D15" s="143">
        <v>0</v>
      </c>
      <c r="E15" s="145">
        <v>0</v>
      </c>
      <c r="F15" s="143">
        <v>0</v>
      </c>
      <c r="G15" s="145">
        <v>0</v>
      </c>
      <c r="H15" s="143">
        <v>551</v>
      </c>
      <c r="I15" s="145">
        <v>3747.4549999999999</v>
      </c>
    </row>
    <row r="16" spans="1:9">
      <c r="A16" s="206"/>
      <c r="B16" s="143">
        <v>536</v>
      </c>
      <c r="C16" s="144">
        <v>3322.895</v>
      </c>
      <c r="D16" s="143">
        <v>0</v>
      </c>
      <c r="E16" s="145">
        <v>0</v>
      </c>
      <c r="F16" s="143">
        <v>0</v>
      </c>
      <c r="G16" s="145">
        <v>0</v>
      </c>
      <c r="H16" s="143">
        <v>536</v>
      </c>
      <c r="I16" s="145">
        <v>3322.895</v>
      </c>
    </row>
    <row r="17" spans="1:9">
      <c r="A17" s="205" t="s">
        <v>633</v>
      </c>
      <c r="B17" s="143">
        <v>21</v>
      </c>
      <c r="C17" s="144">
        <v>203.43</v>
      </c>
      <c r="D17" s="143">
        <v>3</v>
      </c>
      <c r="E17" s="145">
        <v>83.4</v>
      </c>
      <c r="F17" s="143">
        <v>0</v>
      </c>
      <c r="G17" s="145">
        <v>0</v>
      </c>
      <c r="H17" s="143">
        <v>24</v>
      </c>
      <c r="I17" s="145">
        <v>286.83000000000004</v>
      </c>
    </row>
    <row r="18" spans="1:9">
      <c r="A18" s="206"/>
      <c r="B18" s="143">
        <v>0</v>
      </c>
      <c r="C18" s="144">
        <v>178.483</v>
      </c>
      <c r="D18" s="143">
        <v>0</v>
      </c>
      <c r="E18" s="145">
        <v>67.314999999999998</v>
      </c>
      <c r="F18" s="143">
        <v>0</v>
      </c>
      <c r="G18" s="145">
        <v>0</v>
      </c>
      <c r="H18" s="143">
        <v>0</v>
      </c>
      <c r="I18" s="145">
        <v>245.798</v>
      </c>
    </row>
    <row r="19" spans="1:9">
      <c r="A19" s="205" t="s">
        <v>634</v>
      </c>
      <c r="B19" s="143">
        <v>2</v>
      </c>
      <c r="C19" s="144">
        <v>22.48</v>
      </c>
      <c r="D19" s="143">
        <v>0</v>
      </c>
      <c r="E19" s="145">
        <v>0</v>
      </c>
      <c r="F19" s="143">
        <v>0</v>
      </c>
      <c r="G19" s="145">
        <v>0</v>
      </c>
      <c r="H19" s="143">
        <v>2</v>
      </c>
      <c r="I19" s="145">
        <v>22.48</v>
      </c>
    </row>
    <row r="20" spans="1:9">
      <c r="A20" s="206"/>
      <c r="B20" s="143">
        <v>1</v>
      </c>
      <c r="C20" s="144">
        <v>20.681999999999999</v>
      </c>
      <c r="D20" s="143">
        <v>0</v>
      </c>
      <c r="E20" s="145">
        <v>0</v>
      </c>
      <c r="F20" s="143">
        <v>0</v>
      </c>
      <c r="G20" s="145">
        <v>0</v>
      </c>
      <c r="H20" s="143">
        <v>1</v>
      </c>
      <c r="I20" s="145">
        <v>20.681999999999999</v>
      </c>
    </row>
    <row r="21" spans="1:9">
      <c r="A21" s="205" t="s">
        <v>635</v>
      </c>
      <c r="B21" s="143">
        <v>1633</v>
      </c>
      <c r="C21" s="144">
        <v>557.55899999999997</v>
      </c>
      <c r="D21" s="143">
        <v>0</v>
      </c>
      <c r="E21" s="145">
        <v>0</v>
      </c>
      <c r="F21" s="143">
        <v>40</v>
      </c>
      <c r="G21" s="145">
        <v>5.01</v>
      </c>
      <c r="H21" s="143">
        <v>1593</v>
      </c>
      <c r="I21" s="145">
        <v>552.54899999999998</v>
      </c>
    </row>
    <row r="22" spans="1:9">
      <c r="A22" s="206"/>
      <c r="B22" s="143">
        <v>454</v>
      </c>
      <c r="C22" s="144">
        <v>512.54300000000001</v>
      </c>
      <c r="D22" s="143">
        <v>0</v>
      </c>
      <c r="E22" s="145">
        <v>0</v>
      </c>
      <c r="F22" s="143">
        <v>5</v>
      </c>
      <c r="G22" s="145">
        <v>4.6100000000000003</v>
      </c>
      <c r="H22" s="143">
        <v>449</v>
      </c>
      <c r="I22" s="145">
        <v>507.93299999999999</v>
      </c>
    </row>
    <row r="23" spans="1:9">
      <c r="A23" s="205" t="s">
        <v>636</v>
      </c>
      <c r="B23" s="143">
        <v>322</v>
      </c>
      <c r="C23" s="144">
        <v>6269.7169999999996</v>
      </c>
      <c r="D23" s="143">
        <v>0</v>
      </c>
      <c r="E23" s="145">
        <v>0</v>
      </c>
      <c r="F23" s="143">
        <v>0</v>
      </c>
      <c r="G23" s="145">
        <v>0</v>
      </c>
      <c r="H23" s="143">
        <v>322</v>
      </c>
      <c r="I23" s="145">
        <v>6269.7169999999996</v>
      </c>
    </row>
    <row r="24" spans="1:9">
      <c r="A24" s="206"/>
      <c r="B24" s="143">
        <v>322</v>
      </c>
      <c r="C24" s="144">
        <v>5554.1360000000004</v>
      </c>
      <c r="D24" s="143">
        <v>0</v>
      </c>
      <c r="E24" s="145">
        <v>0</v>
      </c>
      <c r="F24" s="143">
        <v>0</v>
      </c>
      <c r="G24" s="145">
        <v>0</v>
      </c>
      <c r="H24" s="143">
        <v>322</v>
      </c>
      <c r="I24" s="145">
        <v>5554.1360000000004</v>
      </c>
    </row>
    <row r="25" spans="1:9">
      <c r="A25" s="205" t="s">
        <v>637</v>
      </c>
      <c r="B25" s="143">
        <v>2</v>
      </c>
      <c r="C25" s="144">
        <v>61.55</v>
      </c>
      <c r="D25" s="143">
        <v>0</v>
      </c>
      <c r="E25" s="145">
        <v>0</v>
      </c>
      <c r="F25" s="143">
        <v>0</v>
      </c>
      <c r="G25" s="145">
        <v>0</v>
      </c>
      <c r="H25" s="143">
        <v>2</v>
      </c>
      <c r="I25" s="145">
        <v>61.55</v>
      </c>
    </row>
    <row r="26" spans="1:9">
      <c r="A26" s="206"/>
      <c r="B26" s="143">
        <v>2</v>
      </c>
      <c r="C26" s="144">
        <v>56.625999999999998</v>
      </c>
      <c r="D26" s="143">
        <v>0</v>
      </c>
      <c r="E26" s="145">
        <v>0</v>
      </c>
      <c r="F26" s="143">
        <v>0</v>
      </c>
      <c r="G26" s="145">
        <v>0</v>
      </c>
      <c r="H26" s="143">
        <v>2</v>
      </c>
      <c r="I26" s="145">
        <v>56.625999999999998</v>
      </c>
    </row>
    <row r="27" spans="1:9">
      <c r="A27" s="205" t="s">
        <v>638</v>
      </c>
      <c r="B27" s="143">
        <v>143</v>
      </c>
      <c r="C27" s="144">
        <v>609.58000000000004</v>
      </c>
      <c r="D27" s="143">
        <v>0</v>
      </c>
      <c r="E27" s="145">
        <v>0</v>
      </c>
      <c r="F27" s="143">
        <v>18</v>
      </c>
      <c r="G27" s="145">
        <v>123.8</v>
      </c>
      <c r="H27" s="143">
        <v>125</v>
      </c>
      <c r="I27" s="145">
        <v>485.78000000000003</v>
      </c>
    </row>
    <row r="28" spans="1:9">
      <c r="A28" s="206"/>
      <c r="B28" s="143">
        <v>143</v>
      </c>
      <c r="C28" s="144">
        <v>604.13</v>
      </c>
      <c r="D28" s="143">
        <v>0</v>
      </c>
      <c r="E28" s="145">
        <v>0</v>
      </c>
      <c r="F28" s="143">
        <v>18</v>
      </c>
      <c r="G28" s="145">
        <v>123.18</v>
      </c>
      <c r="H28" s="143">
        <v>125</v>
      </c>
      <c r="I28" s="145">
        <v>480.95</v>
      </c>
    </row>
    <row r="29" spans="1:9">
      <c r="A29" s="205" t="s">
        <v>639</v>
      </c>
      <c r="B29" s="143">
        <v>12</v>
      </c>
      <c r="C29" s="144">
        <v>0.223</v>
      </c>
      <c r="D29" s="143">
        <v>0</v>
      </c>
      <c r="E29" s="145">
        <v>0</v>
      </c>
      <c r="F29" s="143">
        <v>0</v>
      </c>
      <c r="G29" s="145">
        <v>0</v>
      </c>
      <c r="H29" s="143">
        <v>12</v>
      </c>
      <c r="I29" s="145">
        <v>0.223</v>
      </c>
    </row>
    <row r="30" spans="1:9">
      <c r="A30" s="206"/>
      <c r="B30" s="143">
        <v>12</v>
      </c>
      <c r="C30" s="144">
        <v>0.20899999999999999</v>
      </c>
      <c r="D30" s="143">
        <v>0</v>
      </c>
      <c r="E30" s="145">
        <v>0</v>
      </c>
      <c r="F30" s="143">
        <v>0</v>
      </c>
      <c r="G30" s="145">
        <v>0</v>
      </c>
      <c r="H30" s="143">
        <v>12</v>
      </c>
      <c r="I30" s="145">
        <v>0.20899999999999999</v>
      </c>
    </row>
    <row r="31" spans="1:9">
      <c r="A31" s="205" t="s">
        <v>640</v>
      </c>
      <c r="B31" s="143">
        <v>0</v>
      </c>
      <c r="C31" s="144">
        <v>0</v>
      </c>
      <c r="D31" s="143">
        <v>2</v>
      </c>
      <c r="E31" s="145">
        <v>31.35</v>
      </c>
      <c r="F31" s="143">
        <v>2</v>
      </c>
      <c r="G31" s="145">
        <v>31.35</v>
      </c>
      <c r="H31" s="143">
        <v>0</v>
      </c>
      <c r="I31" s="145">
        <v>0</v>
      </c>
    </row>
    <row r="32" spans="1:9">
      <c r="A32" s="206"/>
      <c r="B32" s="143">
        <v>0</v>
      </c>
      <c r="C32" s="144">
        <v>0</v>
      </c>
      <c r="D32" s="143">
        <v>2</v>
      </c>
      <c r="E32" s="145">
        <v>18.286000000000001</v>
      </c>
      <c r="F32" s="143">
        <v>2</v>
      </c>
      <c r="G32" s="145">
        <v>18.286000000000001</v>
      </c>
      <c r="H32" s="143">
        <v>0</v>
      </c>
      <c r="I32" s="145">
        <v>0</v>
      </c>
    </row>
    <row r="33" spans="1:9">
      <c r="A33" s="205" t="s">
        <v>641</v>
      </c>
      <c r="B33" s="143">
        <v>633</v>
      </c>
      <c r="C33" s="144">
        <v>660.85699999999997</v>
      </c>
      <c r="D33" s="143">
        <v>0</v>
      </c>
      <c r="E33" s="145">
        <v>0</v>
      </c>
      <c r="F33" s="143">
        <v>1</v>
      </c>
      <c r="G33" s="145">
        <v>1.1000000000000001</v>
      </c>
      <c r="H33" s="143">
        <v>632</v>
      </c>
      <c r="I33" s="145">
        <v>659.75699999999995</v>
      </c>
    </row>
    <row r="34" spans="1:9">
      <c r="A34" s="206"/>
      <c r="B34" s="143">
        <v>633</v>
      </c>
      <c r="C34" s="144">
        <v>592.22500000000002</v>
      </c>
      <c r="D34" s="143">
        <v>0</v>
      </c>
      <c r="E34" s="145">
        <v>0</v>
      </c>
      <c r="F34" s="143">
        <v>1</v>
      </c>
      <c r="G34" s="145">
        <v>1.012</v>
      </c>
      <c r="H34" s="143">
        <v>632</v>
      </c>
      <c r="I34" s="145">
        <v>591.21300000000008</v>
      </c>
    </row>
    <row r="35" spans="1:9">
      <c r="A35" s="205" t="s">
        <v>642</v>
      </c>
      <c r="B35" s="143">
        <v>950</v>
      </c>
      <c r="C35" s="144">
        <v>3518.4169999999999</v>
      </c>
      <c r="D35" s="143">
        <v>0</v>
      </c>
      <c r="E35" s="145">
        <v>0</v>
      </c>
      <c r="F35" s="143">
        <v>3</v>
      </c>
      <c r="G35" s="145">
        <v>8.0340000000000007</v>
      </c>
      <c r="H35" s="143">
        <v>947</v>
      </c>
      <c r="I35" s="145">
        <v>3510.3829999999998</v>
      </c>
    </row>
    <row r="36" spans="1:9">
      <c r="A36" s="206"/>
      <c r="B36" s="143">
        <v>949</v>
      </c>
      <c r="C36" s="144">
        <v>3084.8829999999998</v>
      </c>
      <c r="D36" s="143">
        <v>0</v>
      </c>
      <c r="E36" s="145">
        <v>0</v>
      </c>
      <c r="F36" s="143">
        <v>3</v>
      </c>
      <c r="G36" s="145">
        <v>7.218</v>
      </c>
      <c r="H36" s="143">
        <v>946</v>
      </c>
      <c r="I36" s="145">
        <v>3077.665</v>
      </c>
    </row>
    <row r="37" spans="1:9">
      <c r="A37" s="201" t="s">
        <v>20</v>
      </c>
      <c r="B37" s="146">
        <v>6520</v>
      </c>
      <c r="C37" s="147">
        <v>35179.627</v>
      </c>
      <c r="D37" s="146">
        <v>7</v>
      </c>
      <c r="E37" s="147">
        <v>146.1</v>
      </c>
      <c r="F37" s="146">
        <v>68</v>
      </c>
      <c r="G37" s="147">
        <v>234.38399999999999</v>
      </c>
      <c r="H37" s="146">
        <v>6459</v>
      </c>
      <c r="I37" s="147">
        <v>35091.343000000001</v>
      </c>
    </row>
    <row r="38" spans="1:9">
      <c r="A38" s="202"/>
      <c r="B38" s="146">
        <v>5051</v>
      </c>
      <c r="C38" s="147">
        <v>31013.683000000001</v>
      </c>
      <c r="D38" s="146">
        <v>4</v>
      </c>
      <c r="E38" s="142">
        <v>103.887</v>
      </c>
      <c r="F38" s="146">
        <v>33</v>
      </c>
      <c r="G38" s="142">
        <v>214.18899999999999</v>
      </c>
      <c r="H38" s="146">
        <v>5022</v>
      </c>
      <c r="I38" s="147">
        <v>30903.381000000001</v>
      </c>
    </row>
    <row r="39" spans="1:9">
      <c r="A39" s="203" t="s">
        <v>626</v>
      </c>
      <c r="B39" s="204"/>
      <c r="C39" s="204"/>
      <c r="D39" s="204"/>
      <c r="E39" s="204"/>
      <c r="F39" s="204"/>
      <c r="G39" s="204"/>
      <c r="H39" s="204"/>
      <c r="I39" s="204"/>
    </row>
  </sheetData>
  <mergeCells count="27">
    <mergeCell ref="A31:A32"/>
    <mergeCell ref="A33:A34"/>
    <mergeCell ref="A35:A36"/>
    <mergeCell ref="A37:A38"/>
    <mergeCell ref="A39:I39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opLeftCell="A14" workbookViewId="0">
      <selection activeCell="A26" sqref="A26"/>
    </sheetView>
  </sheetViews>
  <sheetFormatPr defaultColWidth="9" defaultRowHeight="15"/>
  <cols>
    <col min="1" max="1" width="20.140625" bestFit="1" customWidth="1"/>
    <col min="2" max="2" width="15.5703125" customWidth="1"/>
  </cols>
  <sheetData>
    <row r="1" spans="1:3">
      <c r="A1" s="1" t="s">
        <v>17</v>
      </c>
      <c r="B1" t="s">
        <v>21</v>
      </c>
      <c r="C1" s="1" t="s">
        <v>17</v>
      </c>
    </row>
    <row r="2" spans="1:3">
      <c r="A2" s="1" t="s">
        <v>10</v>
      </c>
      <c r="B2" t="s">
        <v>22</v>
      </c>
      <c r="C2" s="1" t="s">
        <v>10</v>
      </c>
    </row>
    <row r="3" spans="1:3">
      <c r="A3" s="1" t="s">
        <v>11</v>
      </c>
      <c r="B3" t="s">
        <v>23</v>
      </c>
      <c r="C3" s="1" t="s">
        <v>11</v>
      </c>
    </row>
    <row r="4" spans="1:3">
      <c r="A4" s="1" t="s">
        <v>14</v>
      </c>
      <c r="B4" t="s">
        <v>24</v>
      </c>
      <c r="C4" s="1" t="s">
        <v>14</v>
      </c>
    </row>
    <row r="5" spans="1:3">
      <c r="A5" s="1" t="s">
        <v>7</v>
      </c>
      <c r="B5" t="s">
        <v>25</v>
      </c>
      <c r="C5" s="1" t="s">
        <v>7</v>
      </c>
    </row>
    <row r="6" spans="1:3">
      <c r="A6" s="1" t="s">
        <v>13</v>
      </c>
      <c r="B6" t="s">
        <v>26</v>
      </c>
      <c r="C6" s="1" t="s">
        <v>13</v>
      </c>
    </row>
    <row r="7" spans="1:3">
      <c r="A7" s="1" t="s">
        <v>8</v>
      </c>
      <c r="B7" t="s">
        <v>27</v>
      </c>
      <c r="C7" s="1" t="s">
        <v>8</v>
      </c>
    </row>
    <row r="8" spans="1:3">
      <c r="A8" s="1" t="s">
        <v>9</v>
      </c>
      <c r="B8" t="s">
        <v>28</v>
      </c>
      <c r="C8" s="1" t="s">
        <v>9</v>
      </c>
    </row>
    <row r="9" spans="1:3">
      <c r="A9" s="1" t="s">
        <v>5</v>
      </c>
      <c r="B9" t="s">
        <v>29</v>
      </c>
      <c r="C9" s="1" t="s">
        <v>5</v>
      </c>
    </row>
    <row r="10" spans="1:3">
      <c r="A10" s="1" t="s">
        <v>15</v>
      </c>
      <c r="B10" t="s">
        <v>30</v>
      </c>
      <c r="C10" s="1" t="s">
        <v>15</v>
      </c>
    </row>
    <row r="11" spans="1:3">
      <c r="A11" s="1" t="s">
        <v>18</v>
      </c>
      <c r="B11" t="s">
        <v>31</v>
      </c>
      <c r="C11" s="1" t="s">
        <v>18</v>
      </c>
    </row>
    <row r="12" spans="1:3">
      <c r="A12" s="1" t="s">
        <v>32</v>
      </c>
      <c r="B12" t="s">
        <v>33</v>
      </c>
      <c r="C12" s="1" t="s">
        <v>32</v>
      </c>
    </row>
    <row r="13" spans="1:3">
      <c r="A13" s="1" t="s">
        <v>12</v>
      </c>
      <c r="B13" t="s">
        <v>34</v>
      </c>
      <c r="C13" s="1" t="s">
        <v>12</v>
      </c>
    </row>
    <row r="14" spans="1:3" ht="21">
      <c r="A14" s="47" t="s">
        <v>19</v>
      </c>
      <c r="B14" t="s">
        <v>35</v>
      </c>
      <c r="C14" s="47" t="s">
        <v>19</v>
      </c>
    </row>
    <row r="15" spans="1:3" ht="21">
      <c r="A15" s="47" t="s">
        <v>6</v>
      </c>
      <c r="B15" t="s">
        <v>36</v>
      </c>
      <c r="C15" s="47" t="s">
        <v>6</v>
      </c>
    </row>
    <row r="16" spans="1:3" ht="21">
      <c r="A16" s="47" t="s">
        <v>16</v>
      </c>
      <c r="B16" t="s">
        <v>37</v>
      </c>
      <c r="C16" s="47" t="s">
        <v>16</v>
      </c>
    </row>
    <row r="17" spans="1:3" ht="21">
      <c r="A17" s="47" t="s">
        <v>57</v>
      </c>
      <c r="B17" s="58" t="s">
        <v>60</v>
      </c>
      <c r="C17" s="47" t="s">
        <v>57</v>
      </c>
    </row>
    <row r="18" spans="1:3" ht="31.5">
      <c r="A18" s="47" t="s">
        <v>58</v>
      </c>
      <c r="B18" s="58" t="s">
        <v>59</v>
      </c>
      <c r="C18" s="47" t="s">
        <v>58</v>
      </c>
    </row>
    <row r="19" spans="1:3" ht="21">
      <c r="A19" s="47" t="s">
        <v>61</v>
      </c>
      <c r="B19" s="89" t="s">
        <v>62</v>
      </c>
      <c r="C19" s="47" t="s">
        <v>61</v>
      </c>
    </row>
    <row r="20" spans="1:3" ht="21">
      <c r="A20" s="47" t="s">
        <v>64</v>
      </c>
      <c r="B20" s="107" t="s">
        <v>63</v>
      </c>
      <c r="C20" s="47" t="s">
        <v>64</v>
      </c>
    </row>
    <row r="21" spans="1:3" ht="21">
      <c r="A21" s="47" t="s">
        <v>65</v>
      </c>
      <c r="B21" s="122" t="s">
        <v>66</v>
      </c>
      <c r="C21" s="47" t="s">
        <v>65</v>
      </c>
    </row>
    <row r="22" spans="1:3" ht="31.5">
      <c r="A22" s="47" t="s">
        <v>68</v>
      </c>
      <c r="B22" s="148" t="s">
        <v>69</v>
      </c>
      <c r="C22" s="47" t="s">
        <v>68</v>
      </c>
    </row>
    <row r="23" spans="1:3" ht="21">
      <c r="A23" s="47" t="s">
        <v>71</v>
      </c>
      <c r="B23" s="149" t="s">
        <v>70</v>
      </c>
      <c r="C23" s="47" t="s">
        <v>71</v>
      </c>
    </row>
    <row r="24" spans="1:3" ht="21">
      <c r="A24" s="47" t="s">
        <v>72</v>
      </c>
      <c r="B24" s="159" t="s">
        <v>73</v>
      </c>
      <c r="C24" s="47" t="s">
        <v>72</v>
      </c>
    </row>
    <row r="25" spans="1:3" ht="15.75" thickBot="1">
      <c r="A25" s="47" t="s">
        <v>75</v>
      </c>
      <c r="B25" s="160" t="s">
        <v>75</v>
      </c>
      <c r="C25" s="47" t="s">
        <v>75</v>
      </c>
    </row>
    <row r="26" spans="1:3" ht="16.5" thickTop="1" thickBot="1">
      <c r="A26" s="47" t="s">
        <v>76</v>
      </c>
      <c r="B26" s="68" t="s">
        <v>54</v>
      </c>
      <c r="C26" s="47" t="s">
        <v>76</v>
      </c>
    </row>
    <row r="27" spans="1:3">
      <c r="A27" s="150" t="s">
        <v>77</v>
      </c>
      <c r="B27" s="181" t="s">
        <v>78</v>
      </c>
      <c r="C27" s="150" t="s">
        <v>77</v>
      </c>
    </row>
    <row r="28" spans="1:3">
      <c r="A28" s="151" t="s">
        <v>79</v>
      </c>
      <c r="B28" s="194" t="s">
        <v>80</v>
      </c>
      <c r="C28" s="195" t="s">
        <v>79</v>
      </c>
    </row>
    <row r="29" spans="1:3">
      <c r="A29" s="47"/>
      <c r="B29" s="122"/>
      <c r="C29" s="47"/>
    </row>
    <row r="30" spans="1:3">
      <c r="A30" s="47"/>
      <c r="B30" s="122"/>
      <c r="C30" s="47"/>
    </row>
    <row r="31" spans="1:3">
      <c r="A31" s="1"/>
      <c r="C31" s="1"/>
    </row>
    <row r="32" spans="1:3">
      <c r="A32" s="1" t="s">
        <v>38</v>
      </c>
      <c r="B32" t="s">
        <v>39</v>
      </c>
      <c r="C32" s="1" t="s">
        <v>38</v>
      </c>
    </row>
    <row r="33" spans="1:3">
      <c r="A33" s="2" t="s">
        <v>20</v>
      </c>
      <c r="B33" t="s">
        <v>40</v>
      </c>
      <c r="C33" s="2" t="s">
        <v>20</v>
      </c>
    </row>
    <row r="34" spans="1:3">
      <c r="A34" s="48"/>
    </row>
  </sheetData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sqref="A1:I41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264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265</v>
      </c>
      <c r="B7" s="143">
        <v>1</v>
      </c>
      <c r="C7" s="144">
        <v>0.54600000000000004</v>
      </c>
      <c r="D7" s="143">
        <v>0</v>
      </c>
      <c r="E7" s="145">
        <v>0</v>
      </c>
      <c r="F7" s="143">
        <v>0</v>
      </c>
      <c r="G7" s="145">
        <v>0</v>
      </c>
      <c r="H7" s="143">
        <v>1</v>
      </c>
      <c r="I7" s="145">
        <v>0.54600000000000004</v>
      </c>
    </row>
    <row r="8" spans="1:9">
      <c r="A8" s="206"/>
      <c r="B8" s="143">
        <v>1</v>
      </c>
      <c r="C8" s="144">
        <v>0.42499999999999999</v>
      </c>
      <c r="D8" s="143">
        <v>0</v>
      </c>
      <c r="E8" s="145">
        <v>0</v>
      </c>
      <c r="F8" s="143">
        <v>0</v>
      </c>
      <c r="G8" s="145">
        <v>0</v>
      </c>
      <c r="H8" s="143">
        <v>1</v>
      </c>
      <c r="I8" s="145">
        <v>0.42499999999999999</v>
      </c>
    </row>
    <row r="9" spans="1:9">
      <c r="A9" s="205" t="s">
        <v>266</v>
      </c>
      <c r="B9" s="143">
        <v>375</v>
      </c>
      <c r="C9" s="144">
        <v>5710.6319999999996</v>
      </c>
      <c r="D9" s="143">
        <v>0</v>
      </c>
      <c r="E9" s="145">
        <v>0</v>
      </c>
      <c r="F9" s="143">
        <v>0</v>
      </c>
      <c r="G9" s="145">
        <v>0</v>
      </c>
      <c r="H9" s="143">
        <v>375</v>
      </c>
      <c r="I9" s="145">
        <v>5710.6319999999996</v>
      </c>
    </row>
    <row r="10" spans="1:9">
      <c r="A10" s="206"/>
      <c r="B10" s="143">
        <v>152</v>
      </c>
      <c r="C10" s="144">
        <v>5080.8590000000004</v>
      </c>
      <c r="D10" s="143">
        <v>0</v>
      </c>
      <c r="E10" s="145">
        <v>0</v>
      </c>
      <c r="F10" s="143">
        <v>0</v>
      </c>
      <c r="G10" s="145">
        <v>0</v>
      </c>
      <c r="H10" s="143">
        <v>152</v>
      </c>
      <c r="I10" s="145">
        <v>5080.8590000000004</v>
      </c>
    </row>
    <row r="11" spans="1:9">
      <c r="A11" s="205" t="s">
        <v>267</v>
      </c>
      <c r="B11" s="143">
        <v>3</v>
      </c>
      <c r="C11" s="144">
        <v>2.1120000000000001</v>
      </c>
      <c r="D11" s="143">
        <v>0</v>
      </c>
      <c r="E11" s="145">
        <v>0</v>
      </c>
      <c r="F11" s="143">
        <v>0</v>
      </c>
      <c r="G11" s="145">
        <v>0</v>
      </c>
      <c r="H11" s="143">
        <v>3</v>
      </c>
      <c r="I11" s="145">
        <v>2.1120000000000001</v>
      </c>
    </row>
    <row r="12" spans="1:9">
      <c r="A12" s="206"/>
      <c r="B12" s="143">
        <v>3</v>
      </c>
      <c r="C12" s="144">
        <v>1.9430000000000001</v>
      </c>
      <c r="D12" s="143">
        <v>0</v>
      </c>
      <c r="E12" s="145">
        <v>0</v>
      </c>
      <c r="F12" s="143">
        <v>0</v>
      </c>
      <c r="G12" s="145">
        <v>0</v>
      </c>
      <c r="H12" s="143">
        <v>3</v>
      </c>
      <c r="I12" s="145">
        <v>1.9430000000000001</v>
      </c>
    </row>
    <row r="13" spans="1:9">
      <c r="A13" s="205" t="s">
        <v>268</v>
      </c>
      <c r="B13" s="143">
        <v>696</v>
      </c>
      <c r="C13" s="144">
        <v>8262.7389999999996</v>
      </c>
      <c r="D13" s="143">
        <v>0</v>
      </c>
      <c r="E13" s="145">
        <v>0</v>
      </c>
      <c r="F13" s="143">
        <v>5</v>
      </c>
      <c r="G13" s="145">
        <v>102.53</v>
      </c>
      <c r="H13" s="143">
        <v>691</v>
      </c>
      <c r="I13" s="145">
        <v>8160.2089999999998</v>
      </c>
    </row>
    <row r="14" spans="1:9">
      <c r="A14" s="206"/>
      <c r="B14" s="143">
        <v>688</v>
      </c>
      <c r="C14" s="144">
        <v>7307.3320000000003</v>
      </c>
      <c r="D14" s="143">
        <v>0</v>
      </c>
      <c r="E14" s="145">
        <v>0</v>
      </c>
      <c r="F14" s="143">
        <v>5</v>
      </c>
      <c r="G14" s="145">
        <v>94.328000000000003</v>
      </c>
      <c r="H14" s="143">
        <v>683</v>
      </c>
      <c r="I14" s="145">
        <v>7213.0039999999999</v>
      </c>
    </row>
    <row r="15" spans="1:9">
      <c r="A15" s="205" t="s">
        <v>269</v>
      </c>
      <c r="B15" s="143">
        <v>838</v>
      </c>
      <c r="C15" s="144">
        <v>4721.3990000000003</v>
      </c>
      <c r="D15" s="143">
        <v>0</v>
      </c>
      <c r="E15" s="145">
        <v>0</v>
      </c>
      <c r="F15" s="143">
        <v>3</v>
      </c>
      <c r="G15" s="145">
        <v>35.04</v>
      </c>
      <c r="H15" s="143">
        <v>835</v>
      </c>
      <c r="I15" s="145">
        <v>4686.3590000000004</v>
      </c>
    </row>
    <row r="16" spans="1:9">
      <c r="A16" s="206"/>
      <c r="B16" s="143">
        <v>838</v>
      </c>
      <c r="C16" s="144">
        <v>4080.8440000000001</v>
      </c>
      <c r="D16" s="143">
        <v>0</v>
      </c>
      <c r="E16" s="145">
        <v>0</v>
      </c>
      <c r="F16" s="143">
        <v>3</v>
      </c>
      <c r="G16" s="145">
        <v>32.237000000000002</v>
      </c>
      <c r="H16" s="143">
        <v>835</v>
      </c>
      <c r="I16" s="145">
        <v>4048.607</v>
      </c>
    </row>
    <row r="17" spans="1:9">
      <c r="A17" s="205" t="s">
        <v>270</v>
      </c>
      <c r="B17" s="143">
        <v>11</v>
      </c>
      <c r="C17" s="144">
        <v>67.12</v>
      </c>
      <c r="D17" s="143">
        <v>3</v>
      </c>
      <c r="E17" s="145">
        <v>53.14</v>
      </c>
      <c r="F17" s="143">
        <v>11</v>
      </c>
      <c r="G17" s="145">
        <v>67.12</v>
      </c>
      <c r="H17" s="143">
        <v>3</v>
      </c>
      <c r="I17" s="145">
        <v>53.14</v>
      </c>
    </row>
    <row r="18" spans="1:9">
      <c r="A18" s="206"/>
      <c r="B18" s="143">
        <v>0</v>
      </c>
      <c r="C18" s="144">
        <v>60.158999999999999</v>
      </c>
      <c r="D18" s="143">
        <v>0</v>
      </c>
      <c r="E18" s="145">
        <v>46.314999999999998</v>
      </c>
      <c r="F18" s="143">
        <v>0</v>
      </c>
      <c r="G18" s="145">
        <v>60.154000000000003</v>
      </c>
      <c r="H18" s="143">
        <v>0</v>
      </c>
      <c r="I18" s="145">
        <v>46.319999999999986</v>
      </c>
    </row>
    <row r="19" spans="1:9">
      <c r="A19" s="205" t="s">
        <v>271</v>
      </c>
      <c r="B19" s="143">
        <v>77</v>
      </c>
      <c r="C19" s="144">
        <v>526.452</v>
      </c>
      <c r="D19" s="143">
        <v>22</v>
      </c>
      <c r="E19" s="145">
        <v>265.33999999999997</v>
      </c>
      <c r="F19" s="143">
        <v>1</v>
      </c>
      <c r="G19" s="145">
        <v>10.07</v>
      </c>
      <c r="H19" s="143">
        <v>98</v>
      </c>
      <c r="I19" s="145">
        <v>781.72199999999987</v>
      </c>
    </row>
    <row r="20" spans="1:9">
      <c r="A20" s="206"/>
      <c r="B20" s="143">
        <v>58</v>
      </c>
      <c r="C20" s="144">
        <v>472.61599999999999</v>
      </c>
      <c r="D20" s="143">
        <v>22</v>
      </c>
      <c r="E20" s="145">
        <v>263.25900000000001</v>
      </c>
      <c r="F20" s="143">
        <v>1</v>
      </c>
      <c r="G20" s="145">
        <v>9.2639999999999993</v>
      </c>
      <c r="H20" s="143">
        <v>79</v>
      </c>
      <c r="I20" s="145">
        <v>726.61099999999999</v>
      </c>
    </row>
    <row r="21" spans="1:9">
      <c r="A21" s="205" t="s">
        <v>272</v>
      </c>
      <c r="B21" s="143">
        <v>1945</v>
      </c>
      <c r="C21" s="144">
        <v>323.79000000000002</v>
      </c>
      <c r="D21" s="143">
        <v>0</v>
      </c>
      <c r="E21" s="145">
        <v>0</v>
      </c>
      <c r="F21" s="143">
        <v>12</v>
      </c>
      <c r="G21" s="145">
        <v>1.47</v>
      </c>
      <c r="H21" s="143">
        <v>1933</v>
      </c>
      <c r="I21" s="145">
        <v>322.32</v>
      </c>
    </row>
    <row r="22" spans="1:9">
      <c r="A22" s="206"/>
      <c r="B22" s="143">
        <v>424</v>
      </c>
      <c r="C22" s="144">
        <v>297.78199999999998</v>
      </c>
      <c r="D22" s="143">
        <v>0</v>
      </c>
      <c r="E22" s="145">
        <v>0</v>
      </c>
      <c r="F22" s="143">
        <v>2</v>
      </c>
      <c r="G22" s="145">
        <v>1.353</v>
      </c>
      <c r="H22" s="143">
        <v>422</v>
      </c>
      <c r="I22" s="145">
        <v>296.42899999999997</v>
      </c>
    </row>
    <row r="23" spans="1:9">
      <c r="A23" s="205" t="s">
        <v>273</v>
      </c>
      <c r="B23" s="143">
        <v>242</v>
      </c>
      <c r="C23" s="144">
        <v>4976.3419999999996</v>
      </c>
      <c r="D23" s="143">
        <v>0</v>
      </c>
      <c r="E23" s="145">
        <v>0</v>
      </c>
      <c r="F23" s="143">
        <v>1</v>
      </c>
      <c r="G23" s="145">
        <v>5</v>
      </c>
      <c r="H23" s="143">
        <v>241</v>
      </c>
      <c r="I23" s="145">
        <v>4971.3419999999996</v>
      </c>
    </row>
    <row r="24" spans="1:9">
      <c r="A24" s="206"/>
      <c r="B24" s="143">
        <v>242</v>
      </c>
      <c r="C24" s="144">
        <v>4440.6819999999998</v>
      </c>
      <c r="D24" s="143">
        <v>0</v>
      </c>
      <c r="E24" s="145">
        <v>0</v>
      </c>
      <c r="F24" s="143">
        <v>1</v>
      </c>
      <c r="G24" s="145">
        <v>4.5999999999999996</v>
      </c>
      <c r="H24" s="143">
        <v>241</v>
      </c>
      <c r="I24" s="145">
        <v>4436.0819999999994</v>
      </c>
    </row>
    <row r="25" spans="1:9">
      <c r="A25" s="205" t="s">
        <v>274</v>
      </c>
      <c r="B25" s="143">
        <v>7</v>
      </c>
      <c r="C25" s="144">
        <v>97.215000000000003</v>
      </c>
      <c r="D25" s="143">
        <v>1</v>
      </c>
      <c r="E25" s="145">
        <v>10.07</v>
      </c>
      <c r="F25" s="143">
        <v>0</v>
      </c>
      <c r="G25" s="145">
        <v>0</v>
      </c>
      <c r="H25" s="143">
        <v>8</v>
      </c>
      <c r="I25" s="145">
        <v>107.285</v>
      </c>
    </row>
    <row r="26" spans="1:9">
      <c r="A26" s="206"/>
      <c r="B26" s="143">
        <v>6</v>
      </c>
      <c r="C26" s="144">
        <v>89.441000000000003</v>
      </c>
      <c r="D26" s="143">
        <v>1</v>
      </c>
      <c r="E26" s="145">
        <v>9.2639999999999993</v>
      </c>
      <c r="F26" s="143">
        <v>0</v>
      </c>
      <c r="G26" s="145">
        <v>0</v>
      </c>
      <c r="H26" s="143">
        <v>7</v>
      </c>
      <c r="I26" s="145">
        <v>98.704999999999998</v>
      </c>
    </row>
    <row r="27" spans="1:9">
      <c r="A27" s="205" t="s">
        <v>275</v>
      </c>
      <c r="B27" s="143">
        <v>163</v>
      </c>
      <c r="C27" s="144">
        <v>867.39</v>
      </c>
      <c r="D27" s="143">
        <v>1</v>
      </c>
      <c r="E27" s="145">
        <v>3</v>
      </c>
      <c r="F27" s="143">
        <v>1</v>
      </c>
      <c r="G27" s="145">
        <v>2.02</v>
      </c>
      <c r="H27" s="143">
        <v>163</v>
      </c>
      <c r="I27" s="145">
        <v>868.37</v>
      </c>
    </row>
    <row r="28" spans="1:9">
      <c r="A28" s="206"/>
      <c r="B28" s="143">
        <v>163</v>
      </c>
      <c r="C28" s="144">
        <v>854.32799999999997</v>
      </c>
      <c r="D28" s="143">
        <v>1</v>
      </c>
      <c r="E28" s="145">
        <v>2.9849999999999999</v>
      </c>
      <c r="F28" s="143">
        <v>1</v>
      </c>
      <c r="G28" s="145">
        <v>2.0099999999999998</v>
      </c>
      <c r="H28" s="143">
        <v>163</v>
      </c>
      <c r="I28" s="145">
        <v>855.303</v>
      </c>
    </row>
    <row r="29" spans="1:9">
      <c r="A29" s="205" t="s">
        <v>276</v>
      </c>
      <c r="B29" s="143">
        <v>12</v>
      </c>
      <c r="C29" s="144">
        <v>4.8000000000000001E-2</v>
      </c>
      <c r="D29" s="143">
        <v>0</v>
      </c>
      <c r="E29" s="145">
        <v>0</v>
      </c>
      <c r="F29" s="143">
        <v>0</v>
      </c>
      <c r="G29" s="145">
        <v>0</v>
      </c>
      <c r="H29" s="143">
        <v>12</v>
      </c>
      <c r="I29" s="145">
        <v>4.8000000000000001E-2</v>
      </c>
    </row>
    <row r="30" spans="1:9">
      <c r="A30" s="206"/>
      <c r="B30" s="143">
        <v>12</v>
      </c>
      <c r="C30" s="144">
        <v>4.8000000000000001E-2</v>
      </c>
      <c r="D30" s="143">
        <v>0</v>
      </c>
      <c r="E30" s="145">
        <v>0</v>
      </c>
      <c r="F30" s="143">
        <v>0</v>
      </c>
      <c r="G30" s="145">
        <v>0</v>
      </c>
      <c r="H30" s="143">
        <v>12</v>
      </c>
      <c r="I30" s="145">
        <v>4.8000000000000001E-2</v>
      </c>
    </row>
    <row r="31" spans="1:9">
      <c r="A31" s="205" t="s">
        <v>277</v>
      </c>
      <c r="B31" s="143">
        <v>1</v>
      </c>
      <c r="C31" s="144">
        <v>3</v>
      </c>
      <c r="D31" s="143">
        <v>0</v>
      </c>
      <c r="E31" s="145">
        <v>0</v>
      </c>
      <c r="F31" s="143">
        <v>1</v>
      </c>
      <c r="G31" s="145">
        <v>3</v>
      </c>
      <c r="H31" s="143">
        <v>0</v>
      </c>
      <c r="I31" s="145">
        <v>0</v>
      </c>
    </row>
    <row r="32" spans="1:9">
      <c r="A32" s="206"/>
      <c r="B32" s="143">
        <v>0</v>
      </c>
      <c r="C32" s="144">
        <v>2.9849999999999999</v>
      </c>
      <c r="D32" s="143">
        <v>0</v>
      </c>
      <c r="E32" s="145">
        <v>0</v>
      </c>
      <c r="F32" s="143">
        <v>0</v>
      </c>
      <c r="G32" s="145">
        <v>2.9849999999999999</v>
      </c>
      <c r="H32" s="143">
        <v>0</v>
      </c>
      <c r="I32" s="145">
        <v>0</v>
      </c>
    </row>
    <row r="33" spans="1:9">
      <c r="A33" s="205" t="s">
        <v>278</v>
      </c>
      <c r="B33" s="143">
        <v>0</v>
      </c>
      <c r="C33" s="144">
        <v>0</v>
      </c>
      <c r="D33" s="143">
        <v>2</v>
      </c>
      <c r="E33" s="145">
        <v>13.07</v>
      </c>
      <c r="F33" s="143">
        <v>2</v>
      </c>
      <c r="G33" s="145">
        <v>13.07</v>
      </c>
      <c r="H33" s="143">
        <v>0</v>
      </c>
      <c r="I33" s="145">
        <v>0</v>
      </c>
    </row>
    <row r="34" spans="1:9">
      <c r="A34" s="206"/>
      <c r="B34" s="143">
        <v>0</v>
      </c>
      <c r="C34" s="144">
        <v>0</v>
      </c>
      <c r="D34" s="143">
        <v>2</v>
      </c>
      <c r="E34" s="145">
        <v>12.249000000000001</v>
      </c>
      <c r="F34" s="143">
        <v>2</v>
      </c>
      <c r="G34" s="145">
        <v>12.249000000000001</v>
      </c>
      <c r="H34" s="143">
        <v>0</v>
      </c>
      <c r="I34" s="145">
        <v>0</v>
      </c>
    </row>
    <row r="35" spans="1:9">
      <c r="A35" s="205" t="s">
        <v>279</v>
      </c>
      <c r="B35" s="143">
        <v>673</v>
      </c>
      <c r="C35" s="144">
        <v>394.98899999999998</v>
      </c>
      <c r="D35" s="143">
        <v>0</v>
      </c>
      <c r="E35" s="145">
        <v>0</v>
      </c>
      <c r="F35" s="143">
        <v>1</v>
      </c>
      <c r="G35" s="145">
        <v>0.15</v>
      </c>
      <c r="H35" s="143">
        <v>672</v>
      </c>
      <c r="I35" s="145">
        <v>394.839</v>
      </c>
    </row>
    <row r="36" spans="1:9">
      <c r="A36" s="206"/>
      <c r="B36" s="143">
        <v>673</v>
      </c>
      <c r="C36" s="144">
        <v>341.97300000000001</v>
      </c>
      <c r="D36" s="143">
        <v>0</v>
      </c>
      <c r="E36" s="145">
        <v>0</v>
      </c>
      <c r="F36" s="143">
        <v>1</v>
      </c>
      <c r="G36" s="145">
        <v>0.112</v>
      </c>
      <c r="H36" s="143">
        <v>672</v>
      </c>
      <c r="I36" s="145">
        <v>341.86099999999999</v>
      </c>
    </row>
    <row r="37" spans="1:9">
      <c r="A37" s="205" t="s">
        <v>280</v>
      </c>
      <c r="B37" s="143">
        <v>480</v>
      </c>
      <c r="C37" s="144">
        <v>1890.125</v>
      </c>
      <c r="D37" s="143">
        <v>0</v>
      </c>
      <c r="E37" s="145">
        <v>0</v>
      </c>
      <c r="F37" s="143">
        <v>3</v>
      </c>
      <c r="G37" s="145">
        <v>14.874000000000001</v>
      </c>
      <c r="H37" s="143">
        <v>477</v>
      </c>
      <c r="I37" s="145">
        <v>1875.251</v>
      </c>
    </row>
    <row r="38" spans="1:9">
      <c r="A38" s="206"/>
      <c r="B38" s="143">
        <v>480</v>
      </c>
      <c r="C38" s="144">
        <v>1618.4570000000001</v>
      </c>
      <c r="D38" s="143">
        <v>0</v>
      </c>
      <c r="E38" s="145">
        <v>0</v>
      </c>
      <c r="F38" s="143">
        <v>3</v>
      </c>
      <c r="G38" s="145">
        <v>13.295999999999999</v>
      </c>
      <c r="H38" s="143">
        <v>477</v>
      </c>
      <c r="I38" s="145">
        <v>1605.1610000000001</v>
      </c>
    </row>
    <row r="39" spans="1:9">
      <c r="A39" s="201" t="s">
        <v>20</v>
      </c>
      <c r="B39" s="146">
        <v>5524</v>
      </c>
      <c r="C39" s="147">
        <v>27843.899000000001</v>
      </c>
      <c r="D39" s="146">
        <v>29</v>
      </c>
      <c r="E39" s="147">
        <v>344.62</v>
      </c>
      <c r="F39" s="146">
        <v>41</v>
      </c>
      <c r="G39" s="147">
        <v>254.34399999999999</v>
      </c>
      <c r="H39" s="146">
        <v>5512</v>
      </c>
      <c r="I39" s="147">
        <v>27934.174999999999</v>
      </c>
    </row>
    <row r="40" spans="1:9">
      <c r="A40" s="202"/>
      <c r="B40" s="146">
        <v>3740</v>
      </c>
      <c r="C40" s="147">
        <v>24649.874</v>
      </c>
      <c r="D40" s="146">
        <v>26</v>
      </c>
      <c r="E40" s="142">
        <v>334.072</v>
      </c>
      <c r="F40" s="146">
        <v>19</v>
      </c>
      <c r="G40" s="142">
        <v>232.58799999999999</v>
      </c>
      <c r="H40" s="146">
        <v>3747</v>
      </c>
      <c r="I40" s="147">
        <v>24751.358</v>
      </c>
    </row>
    <row r="41" spans="1:9">
      <c r="A41" s="203" t="s">
        <v>244</v>
      </c>
      <c r="B41" s="204"/>
      <c r="C41" s="204"/>
      <c r="D41" s="204"/>
      <c r="E41" s="204"/>
      <c r="F41" s="204"/>
      <c r="G41" s="204"/>
      <c r="H41" s="204"/>
      <c r="I41" s="204"/>
    </row>
  </sheetData>
  <mergeCells count="28">
    <mergeCell ref="A31:A32"/>
    <mergeCell ref="A33:A34"/>
    <mergeCell ref="A35:A36"/>
    <mergeCell ref="A37:A38"/>
    <mergeCell ref="A39:A40"/>
    <mergeCell ref="A41:I41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7" workbookViewId="0">
      <selection sqref="A1:I45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225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71</v>
      </c>
      <c r="B7" s="143">
        <v>2</v>
      </c>
      <c r="C7" s="144">
        <v>17.82</v>
      </c>
      <c r="D7" s="143">
        <v>0</v>
      </c>
      <c r="E7" s="145">
        <v>0</v>
      </c>
      <c r="F7" s="143">
        <v>2</v>
      </c>
      <c r="G7" s="145">
        <v>17.82</v>
      </c>
      <c r="H7" s="143">
        <v>0</v>
      </c>
      <c r="I7" s="145">
        <v>0</v>
      </c>
    </row>
    <row r="8" spans="1:9">
      <c r="A8" s="206"/>
      <c r="B8" s="143">
        <v>0</v>
      </c>
      <c r="C8" s="144">
        <v>16.393999999999998</v>
      </c>
      <c r="D8" s="143">
        <v>0</v>
      </c>
      <c r="E8" s="145">
        <v>0</v>
      </c>
      <c r="F8" s="143">
        <v>0</v>
      </c>
      <c r="G8" s="145">
        <v>16.393999999999998</v>
      </c>
      <c r="H8" s="143">
        <v>0</v>
      </c>
      <c r="I8" s="145">
        <v>0</v>
      </c>
    </row>
    <row r="9" spans="1:9">
      <c r="A9" s="205" t="s">
        <v>227</v>
      </c>
      <c r="B9" s="143">
        <v>1124</v>
      </c>
      <c r="C9" s="144">
        <v>4269.5259999999998</v>
      </c>
      <c r="D9" s="143">
        <v>0</v>
      </c>
      <c r="E9" s="145">
        <v>0</v>
      </c>
      <c r="F9" s="143">
        <v>1</v>
      </c>
      <c r="G9" s="145">
        <v>4.82</v>
      </c>
      <c r="H9" s="143">
        <v>1123</v>
      </c>
      <c r="I9" s="145">
        <v>4264.7060000000001</v>
      </c>
    </row>
    <row r="10" spans="1:9">
      <c r="A10" s="206"/>
      <c r="B10" s="143">
        <v>1124</v>
      </c>
      <c r="C10" s="144">
        <v>3475.9140000000002</v>
      </c>
      <c r="D10" s="143">
        <v>0</v>
      </c>
      <c r="E10" s="145">
        <v>0</v>
      </c>
      <c r="F10" s="143">
        <v>1</v>
      </c>
      <c r="G10" s="145">
        <v>4.4340000000000002</v>
      </c>
      <c r="H10" s="143">
        <v>1123</v>
      </c>
      <c r="I10" s="145">
        <v>3471.48</v>
      </c>
    </row>
    <row r="11" spans="1:9">
      <c r="A11" s="205" t="s">
        <v>228</v>
      </c>
      <c r="B11" s="143">
        <v>3</v>
      </c>
      <c r="C11" s="144">
        <v>4.93</v>
      </c>
      <c r="D11" s="143">
        <v>0</v>
      </c>
      <c r="E11" s="145">
        <v>0</v>
      </c>
      <c r="F11" s="143">
        <v>0</v>
      </c>
      <c r="G11" s="145">
        <v>0</v>
      </c>
      <c r="H11" s="143">
        <v>3</v>
      </c>
      <c r="I11" s="145">
        <v>4.93</v>
      </c>
    </row>
    <row r="12" spans="1:9">
      <c r="A12" s="206"/>
      <c r="B12" s="143">
        <v>3</v>
      </c>
      <c r="C12" s="144">
        <v>3.7120000000000002</v>
      </c>
      <c r="D12" s="143">
        <v>0</v>
      </c>
      <c r="E12" s="145">
        <v>0</v>
      </c>
      <c r="F12" s="143">
        <v>0</v>
      </c>
      <c r="G12" s="145">
        <v>0</v>
      </c>
      <c r="H12" s="143">
        <v>3</v>
      </c>
      <c r="I12" s="145">
        <v>3.7120000000000002</v>
      </c>
    </row>
    <row r="13" spans="1:9">
      <c r="A13" s="205" t="s">
        <v>229</v>
      </c>
      <c r="B13" s="143">
        <v>1</v>
      </c>
      <c r="C13" s="144">
        <v>2.3660000000000001</v>
      </c>
      <c r="D13" s="143">
        <v>1</v>
      </c>
      <c r="E13" s="145">
        <v>4.3099999999999996</v>
      </c>
      <c r="F13" s="143">
        <v>0</v>
      </c>
      <c r="G13" s="145">
        <v>0</v>
      </c>
      <c r="H13" s="143">
        <v>2</v>
      </c>
      <c r="I13" s="145">
        <v>6.6760000000000002</v>
      </c>
    </row>
    <row r="14" spans="1:9">
      <c r="A14" s="206"/>
      <c r="B14" s="143">
        <v>0</v>
      </c>
      <c r="C14" s="144">
        <v>1.38</v>
      </c>
      <c r="D14" s="143">
        <v>0</v>
      </c>
      <c r="E14" s="145">
        <v>3.2320000000000002</v>
      </c>
      <c r="F14" s="143">
        <v>0</v>
      </c>
      <c r="G14" s="145">
        <v>0</v>
      </c>
      <c r="H14" s="143">
        <v>0</v>
      </c>
      <c r="I14" s="145">
        <v>4.6120000000000001</v>
      </c>
    </row>
    <row r="15" spans="1:9">
      <c r="A15" s="205" t="s">
        <v>230</v>
      </c>
      <c r="B15" s="143">
        <v>881</v>
      </c>
      <c r="C15" s="144">
        <v>5333.1610000000001</v>
      </c>
      <c r="D15" s="143">
        <v>2</v>
      </c>
      <c r="E15" s="145">
        <v>17.82</v>
      </c>
      <c r="F15" s="143">
        <v>5</v>
      </c>
      <c r="G15" s="145">
        <v>44.65</v>
      </c>
      <c r="H15" s="143">
        <v>878</v>
      </c>
      <c r="I15" s="145">
        <v>5306.3310000000001</v>
      </c>
    </row>
    <row r="16" spans="1:9">
      <c r="A16" s="206"/>
      <c r="B16" s="143">
        <v>867</v>
      </c>
      <c r="C16" s="144">
        <v>4493.9110000000001</v>
      </c>
      <c r="D16" s="143">
        <v>2</v>
      </c>
      <c r="E16" s="145">
        <v>16.393999999999998</v>
      </c>
      <c r="F16" s="143">
        <v>5</v>
      </c>
      <c r="G16" s="145">
        <v>41.076999999999998</v>
      </c>
      <c r="H16" s="143">
        <v>864</v>
      </c>
      <c r="I16" s="145">
        <v>4469.2280000000001</v>
      </c>
    </row>
    <row r="17" spans="1:9">
      <c r="A17" s="205" t="s">
        <v>231</v>
      </c>
      <c r="B17" s="143">
        <v>578</v>
      </c>
      <c r="C17" s="144">
        <v>5474.9030000000002</v>
      </c>
      <c r="D17" s="143">
        <v>0</v>
      </c>
      <c r="E17" s="145">
        <v>0</v>
      </c>
      <c r="F17" s="143">
        <v>6</v>
      </c>
      <c r="G17" s="145">
        <v>47.945999999999998</v>
      </c>
      <c r="H17" s="143">
        <v>572</v>
      </c>
      <c r="I17" s="145">
        <v>5426.9570000000003</v>
      </c>
    </row>
    <row r="18" spans="1:9">
      <c r="A18" s="206"/>
      <c r="B18" s="143">
        <v>578</v>
      </c>
      <c r="C18" s="144">
        <v>4910.6769999999997</v>
      </c>
      <c r="D18" s="143">
        <v>0</v>
      </c>
      <c r="E18" s="145">
        <v>0</v>
      </c>
      <c r="F18" s="143">
        <v>6</v>
      </c>
      <c r="G18" s="145">
        <v>44.523000000000003</v>
      </c>
      <c r="H18" s="143">
        <v>572</v>
      </c>
      <c r="I18" s="145">
        <v>4866.1539999999995</v>
      </c>
    </row>
    <row r="19" spans="1:9">
      <c r="A19" s="205" t="s">
        <v>232</v>
      </c>
      <c r="B19" s="143">
        <v>11</v>
      </c>
      <c r="C19" s="144">
        <v>59.86</v>
      </c>
      <c r="D19" s="143">
        <v>10</v>
      </c>
      <c r="E19" s="145">
        <v>55.14</v>
      </c>
      <c r="F19" s="143">
        <v>0</v>
      </c>
      <c r="G19" s="145">
        <v>0</v>
      </c>
      <c r="H19" s="143">
        <v>21</v>
      </c>
      <c r="I19" s="145">
        <v>115</v>
      </c>
    </row>
    <row r="20" spans="1:9">
      <c r="A20" s="206"/>
      <c r="B20" s="143">
        <v>0</v>
      </c>
      <c r="C20" s="144">
        <v>54.124000000000002</v>
      </c>
      <c r="D20" s="143">
        <v>0</v>
      </c>
      <c r="E20" s="145">
        <v>51.921999999999997</v>
      </c>
      <c r="F20" s="143">
        <v>0</v>
      </c>
      <c r="G20" s="145">
        <v>0</v>
      </c>
      <c r="H20" s="143">
        <v>0</v>
      </c>
      <c r="I20" s="145">
        <v>106.04599999999999</v>
      </c>
    </row>
    <row r="21" spans="1:9">
      <c r="A21" s="205" t="s">
        <v>233</v>
      </c>
      <c r="B21" s="143">
        <v>4</v>
      </c>
      <c r="C21" s="144">
        <v>67.66</v>
      </c>
      <c r="D21" s="143">
        <v>0</v>
      </c>
      <c r="E21" s="145">
        <v>0</v>
      </c>
      <c r="F21" s="143">
        <v>0</v>
      </c>
      <c r="G21" s="145">
        <v>0</v>
      </c>
      <c r="H21" s="143">
        <v>4</v>
      </c>
      <c r="I21" s="145">
        <v>67.66</v>
      </c>
    </row>
    <row r="22" spans="1:9">
      <c r="A22" s="206"/>
      <c r="B22" s="143">
        <v>1</v>
      </c>
      <c r="C22" s="144">
        <v>62.247</v>
      </c>
      <c r="D22" s="143">
        <v>0</v>
      </c>
      <c r="E22" s="145">
        <v>0</v>
      </c>
      <c r="F22" s="143">
        <v>0</v>
      </c>
      <c r="G22" s="145">
        <v>0</v>
      </c>
      <c r="H22" s="143">
        <v>1</v>
      </c>
      <c r="I22" s="145">
        <v>62.247</v>
      </c>
    </row>
    <row r="23" spans="1:9">
      <c r="A23" s="205" t="s">
        <v>234</v>
      </c>
      <c r="B23" s="143">
        <v>1592</v>
      </c>
      <c r="C23" s="144">
        <v>476.35500000000002</v>
      </c>
      <c r="D23" s="143">
        <v>0</v>
      </c>
      <c r="E23" s="145">
        <v>0</v>
      </c>
      <c r="F23" s="143">
        <v>183</v>
      </c>
      <c r="G23" s="145">
        <v>24.69</v>
      </c>
      <c r="H23" s="143">
        <v>1409</v>
      </c>
      <c r="I23" s="145">
        <v>451.66500000000002</v>
      </c>
    </row>
    <row r="24" spans="1:9">
      <c r="A24" s="206"/>
      <c r="B24" s="143">
        <v>431</v>
      </c>
      <c r="C24" s="144">
        <v>438.13400000000001</v>
      </c>
      <c r="D24" s="143">
        <v>0</v>
      </c>
      <c r="E24" s="145">
        <v>0</v>
      </c>
      <c r="F24" s="143">
        <v>21</v>
      </c>
      <c r="G24" s="145">
        <v>22.713000000000001</v>
      </c>
      <c r="H24" s="143">
        <v>410</v>
      </c>
      <c r="I24" s="145">
        <v>415.42099999999999</v>
      </c>
    </row>
    <row r="25" spans="1:9">
      <c r="A25" s="205" t="s">
        <v>235</v>
      </c>
      <c r="B25" s="143">
        <v>14</v>
      </c>
      <c r="C25" s="144">
        <v>324.37</v>
      </c>
      <c r="D25" s="143">
        <v>0</v>
      </c>
      <c r="E25" s="145">
        <v>0</v>
      </c>
      <c r="F25" s="143">
        <v>3</v>
      </c>
      <c r="G25" s="145">
        <v>23.45</v>
      </c>
      <c r="H25" s="143">
        <v>11</v>
      </c>
      <c r="I25" s="145">
        <v>300.92</v>
      </c>
    </row>
    <row r="26" spans="1:9">
      <c r="A26" s="206"/>
      <c r="B26" s="143">
        <v>14</v>
      </c>
      <c r="C26" s="144">
        <v>299.43200000000002</v>
      </c>
      <c r="D26" s="143">
        <v>0</v>
      </c>
      <c r="E26" s="145">
        <v>0</v>
      </c>
      <c r="F26" s="143">
        <v>3</v>
      </c>
      <c r="G26" s="145">
        <v>21.574000000000002</v>
      </c>
      <c r="H26" s="143">
        <v>11</v>
      </c>
      <c r="I26" s="145">
        <v>277.858</v>
      </c>
    </row>
    <row r="27" spans="1:9">
      <c r="A27" s="205" t="s">
        <v>236</v>
      </c>
      <c r="B27" s="143">
        <v>200</v>
      </c>
      <c r="C27" s="144">
        <v>786.04</v>
      </c>
      <c r="D27" s="143">
        <v>0</v>
      </c>
      <c r="E27" s="145">
        <v>0</v>
      </c>
      <c r="F27" s="143">
        <v>3</v>
      </c>
      <c r="G27" s="145">
        <v>13.52</v>
      </c>
      <c r="H27" s="143">
        <v>197</v>
      </c>
      <c r="I27" s="145">
        <v>772.52</v>
      </c>
    </row>
    <row r="28" spans="1:9">
      <c r="A28" s="206"/>
      <c r="B28" s="143">
        <v>200</v>
      </c>
      <c r="C28" s="144">
        <v>778.74099999999999</v>
      </c>
      <c r="D28" s="143">
        <v>0</v>
      </c>
      <c r="E28" s="145">
        <v>0</v>
      </c>
      <c r="F28" s="143">
        <v>3</v>
      </c>
      <c r="G28" s="145">
        <v>13.452</v>
      </c>
      <c r="H28" s="143">
        <v>197</v>
      </c>
      <c r="I28" s="145">
        <v>765.28899999999999</v>
      </c>
    </row>
    <row r="29" spans="1:9">
      <c r="A29" s="205" t="s">
        <v>237</v>
      </c>
      <c r="B29" s="143">
        <v>74</v>
      </c>
      <c r="C29" s="144">
        <v>1.9019999999999999</v>
      </c>
      <c r="D29" s="143">
        <v>0</v>
      </c>
      <c r="E29" s="145">
        <v>0</v>
      </c>
      <c r="F29" s="143">
        <v>3</v>
      </c>
      <c r="G29" s="145">
        <v>1.2E-2</v>
      </c>
      <c r="H29" s="143">
        <v>71</v>
      </c>
      <c r="I29" s="145">
        <v>1.89</v>
      </c>
    </row>
    <row r="30" spans="1:9">
      <c r="A30" s="206"/>
      <c r="B30" s="143">
        <v>74</v>
      </c>
      <c r="C30" s="144">
        <v>1.6990000000000001</v>
      </c>
      <c r="D30" s="143">
        <v>0</v>
      </c>
      <c r="E30" s="145">
        <v>0</v>
      </c>
      <c r="F30" s="143">
        <v>3</v>
      </c>
      <c r="G30" s="145">
        <v>1.2E-2</v>
      </c>
      <c r="H30" s="143">
        <v>71</v>
      </c>
      <c r="I30" s="145">
        <v>1.6870000000000001</v>
      </c>
    </row>
    <row r="31" spans="1:9">
      <c r="A31" s="205" t="s">
        <v>238</v>
      </c>
      <c r="B31" s="143">
        <v>0</v>
      </c>
      <c r="C31" s="144">
        <v>0</v>
      </c>
      <c r="D31" s="143">
        <v>7</v>
      </c>
      <c r="E31" s="145">
        <v>111.24</v>
      </c>
      <c r="F31" s="143">
        <v>4</v>
      </c>
      <c r="G31" s="145">
        <v>62</v>
      </c>
      <c r="H31" s="143">
        <v>3</v>
      </c>
      <c r="I31" s="145">
        <v>49.239999999999995</v>
      </c>
    </row>
    <row r="32" spans="1:9">
      <c r="A32" s="206"/>
      <c r="B32" s="143">
        <v>0</v>
      </c>
      <c r="C32" s="144">
        <v>0</v>
      </c>
      <c r="D32" s="143">
        <v>0</v>
      </c>
      <c r="E32" s="145">
        <v>103.092</v>
      </c>
      <c r="F32" s="143">
        <v>0</v>
      </c>
      <c r="G32" s="145">
        <v>57.04</v>
      </c>
      <c r="H32" s="143">
        <v>0</v>
      </c>
      <c r="I32" s="145">
        <v>46.052</v>
      </c>
    </row>
    <row r="33" spans="1:9">
      <c r="A33" s="205" t="s">
        <v>239</v>
      </c>
      <c r="B33" s="143">
        <v>666</v>
      </c>
      <c r="C33" s="144">
        <v>651.81200000000001</v>
      </c>
      <c r="D33" s="143">
        <v>0</v>
      </c>
      <c r="E33" s="145">
        <v>0</v>
      </c>
      <c r="F33" s="143">
        <v>10</v>
      </c>
      <c r="G33" s="145">
        <v>5.61</v>
      </c>
      <c r="H33" s="143">
        <v>656</v>
      </c>
      <c r="I33" s="145">
        <v>646.202</v>
      </c>
    </row>
    <row r="34" spans="1:9">
      <c r="A34" s="206"/>
      <c r="B34" s="143">
        <v>666</v>
      </c>
      <c r="C34" s="144">
        <v>583.70500000000004</v>
      </c>
      <c r="D34" s="143">
        <v>0</v>
      </c>
      <c r="E34" s="145">
        <v>0</v>
      </c>
      <c r="F34" s="143">
        <v>10</v>
      </c>
      <c r="G34" s="145">
        <v>5.0620000000000003</v>
      </c>
      <c r="H34" s="143">
        <v>656</v>
      </c>
      <c r="I34" s="145">
        <v>578.64300000000003</v>
      </c>
    </row>
    <row r="35" spans="1:9">
      <c r="A35" s="205" t="s">
        <v>240</v>
      </c>
      <c r="B35" s="143">
        <v>860</v>
      </c>
      <c r="C35" s="144">
        <v>3599.212</v>
      </c>
      <c r="D35" s="143">
        <v>0</v>
      </c>
      <c r="E35" s="145">
        <v>0</v>
      </c>
      <c r="F35" s="143">
        <v>4</v>
      </c>
      <c r="G35" s="145">
        <v>21.782</v>
      </c>
      <c r="H35" s="143">
        <v>856</v>
      </c>
      <c r="I35" s="145">
        <v>3577.43</v>
      </c>
    </row>
    <row r="36" spans="1:9">
      <c r="A36" s="206"/>
      <c r="B36" s="143">
        <v>860</v>
      </c>
      <c r="C36" s="144">
        <v>3131.982</v>
      </c>
      <c r="D36" s="143">
        <v>0</v>
      </c>
      <c r="E36" s="145">
        <v>0</v>
      </c>
      <c r="F36" s="143">
        <v>4</v>
      </c>
      <c r="G36" s="145">
        <v>19.510999999999999</v>
      </c>
      <c r="H36" s="143">
        <v>856</v>
      </c>
      <c r="I36" s="145">
        <v>3112.471</v>
      </c>
    </row>
    <row r="37" spans="1:9">
      <c r="A37" s="205" t="s">
        <v>241</v>
      </c>
      <c r="B37" s="143">
        <v>632</v>
      </c>
      <c r="C37" s="144">
        <v>9096.8490000000002</v>
      </c>
      <c r="D37" s="143">
        <v>0</v>
      </c>
      <c r="E37" s="145">
        <v>0</v>
      </c>
      <c r="F37" s="143">
        <v>6</v>
      </c>
      <c r="G37" s="145">
        <v>87.6</v>
      </c>
      <c r="H37" s="143">
        <v>626</v>
      </c>
      <c r="I37" s="145">
        <v>9009.2489999999998</v>
      </c>
    </row>
    <row r="38" spans="1:9">
      <c r="A38" s="206"/>
      <c r="B38" s="143">
        <v>322</v>
      </c>
      <c r="C38" s="144">
        <v>7754.8140000000003</v>
      </c>
      <c r="D38" s="143">
        <v>0</v>
      </c>
      <c r="E38" s="145">
        <v>0</v>
      </c>
      <c r="F38" s="143">
        <v>1</v>
      </c>
      <c r="G38" s="145">
        <v>80.591999999999999</v>
      </c>
      <c r="H38" s="143">
        <v>321</v>
      </c>
      <c r="I38" s="145">
        <v>7674.2220000000007</v>
      </c>
    </row>
    <row r="39" spans="1:9">
      <c r="A39" s="205" t="s">
        <v>242</v>
      </c>
      <c r="B39" s="143">
        <v>178</v>
      </c>
      <c r="C39" s="144">
        <v>7974.9989999999998</v>
      </c>
      <c r="D39" s="143">
        <v>4</v>
      </c>
      <c r="E39" s="145">
        <v>62</v>
      </c>
      <c r="F39" s="143">
        <v>4</v>
      </c>
      <c r="G39" s="145">
        <v>62</v>
      </c>
      <c r="H39" s="143">
        <v>178</v>
      </c>
      <c r="I39" s="145">
        <v>7974.9989999999998</v>
      </c>
    </row>
    <row r="40" spans="1:9">
      <c r="A40" s="206"/>
      <c r="B40" s="143">
        <v>178</v>
      </c>
      <c r="C40" s="144">
        <v>7336.9939999999997</v>
      </c>
      <c r="D40" s="143">
        <v>1</v>
      </c>
      <c r="E40" s="145">
        <v>57.04</v>
      </c>
      <c r="F40" s="143">
        <v>1</v>
      </c>
      <c r="G40" s="145">
        <v>57.04</v>
      </c>
      <c r="H40" s="143">
        <v>178</v>
      </c>
      <c r="I40" s="145">
        <v>7336.9939999999997</v>
      </c>
    </row>
    <row r="41" spans="1:9">
      <c r="A41" s="205" t="s">
        <v>243</v>
      </c>
      <c r="B41" s="143">
        <v>465</v>
      </c>
      <c r="C41" s="144">
        <v>11660.838</v>
      </c>
      <c r="D41" s="143">
        <v>0</v>
      </c>
      <c r="E41" s="145">
        <v>0</v>
      </c>
      <c r="F41" s="143">
        <v>0</v>
      </c>
      <c r="G41" s="145">
        <v>0</v>
      </c>
      <c r="H41" s="143">
        <v>465</v>
      </c>
      <c r="I41" s="145">
        <v>11660.838</v>
      </c>
    </row>
    <row r="42" spans="1:9">
      <c r="A42" s="206"/>
      <c r="B42" s="143">
        <v>465</v>
      </c>
      <c r="C42" s="144">
        <v>10385.486999999999</v>
      </c>
      <c r="D42" s="143">
        <v>0</v>
      </c>
      <c r="E42" s="145">
        <v>0</v>
      </c>
      <c r="F42" s="143">
        <v>0</v>
      </c>
      <c r="G42" s="145">
        <v>0</v>
      </c>
      <c r="H42" s="143">
        <v>465</v>
      </c>
      <c r="I42" s="145">
        <v>10385.486999999999</v>
      </c>
    </row>
    <row r="43" spans="1:9">
      <c r="A43" s="201" t="s">
        <v>20</v>
      </c>
      <c r="B43" s="146">
        <v>7285</v>
      </c>
      <c r="C43" s="147">
        <v>49802.603000000003</v>
      </c>
      <c r="D43" s="146">
        <v>24</v>
      </c>
      <c r="E43" s="147">
        <v>250.51</v>
      </c>
      <c r="F43" s="146">
        <v>234</v>
      </c>
      <c r="G43" s="147">
        <v>415.9</v>
      </c>
      <c r="H43" s="146">
        <v>7075</v>
      </c>
      <c r="I43" s="147">
        <v>49637.213000000003</v>
      </c>
    </row>
    <row r="44" spans="1:9">
      <c r="A44" s="202"/>
      <c r="B44" s="146">
        <v>5783</v>
      </c>
      <c r="C44" s="147">
        <v>43729.347000000002</v>
      </c>
      <c r="D44" s="146">
        <v>3</v>
      </c>
      <c r="E44" s="142">
        <v>231.68</v>
      </c>
      <c r="F44" s="146">
        <v>58</v>
      </c>
      <c r="G44" s="142">
        <v>383.42399999999998</v>
      </c>
      <c r="H44" s="146">
        <v>5728</v>
      </c>
      <c r="I44" s="147">
        <v>43577.603000000003</v>
      </c>
    </row>
    <row r="45" spans="1:9">
      <c r="A45" s="203" t="s">
        <v>244</v>
      </c>
      <c r="B45" s="204"/>
      <c r="C45" s="204"/>
      <c r="D45" s="204"/>
      <c r="E45" s="204"/>
      <c r="F45" s="204"/>
      <c r="G45" s="204"/>
      <c r="H45" s="204"/>
      <c r="I45" s="204"/>
    </row>
  </sheetData>
  <mergeCells count="30">
    <mergeCell ref="A43:A44"/>
    <mergeCell ref="A45:I45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I37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578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579</v>
      </c>
      <c r="B7" s="143">
        <v>1213</v>
      </c>
      <c r="C7" s="144">
        <v>4690.2700000000004</v>
      </c>
      <c r="D7" s="143">
        <v>0</v>
      </c>
      <c r="E7" s="145">
        <v>0</v>
      </c>
      <c r="F7" s="143">
        <v>2</v>
      </c>
      <c r="G7" s="145">
        <v>8.0519999999999996</v>
      </c>
      <c r="H7" s="143">
        <v>1211</v>
      </c>
      <c r="I7" s="145">
        <v>4682.2180000000008</v>
      </c>
    </row>
    <row r="8" spans="1:9">
      <c r="A8" s="206"/>
      <c r="B8" s="143">
        <v>1213</v>
      </c>
      <c r="C8" s="144">
        <v>3884.7289999999998</v>
      </c>
      <c r="D8" s="143">
        <v>0</v>
      </c>
      <c r="E8" s="145">
        <v>0</v>
      </c>
      <c r="F8" s="143">
        <v>2</v>
      </c>
      <c r="G8" s="145">
        <v>6.5430000000000001</v>
      </c>
      <c r="H8" s="143">
        <v>1211</v>
      </c>
      <c r="I8" s="145">
        <v>3878.1859999999997</v>
      </c>
    </row>
    <row r="9" spans="1:9">
      <c r="A9" s="205" t="s">
        <v>580</v>
      </c>
      <c r="B9" s="143">
        <v>0</v>
      </c>
      <c r="C9" s="144">
        <v>0</v>
      </c>
      <c r="D9" s="143">
        <v>4</v>
      </c>
      <c r="E9" s="145">
        <v>12.112</v>
      </c>
      <c r="F9" s="143">
        <v>0</v>
      </c>
      <c r="G9" s="145">
        <v>0</v>
      </c>
      <c r="H9" s="143">
        <v>4</v>
      </c>
      <c r="I9" s="145">
        <v>12.112</v>
      </c>
    </row>
    <row r="10" spans="1:9">
      <c r="A10" s="206"/>
      <c r="B10" s="143">
        <v>0</v>
      </c>
      <c r="C10" s="144">
        <v>0</v>
      </c>
      <c r="D10" s="143">
        <v>0</v>
      </c>
      <c r="E10" s="145">
        <v>9.0850000000000009</v>
      </c>
      <c r="F10" s="143">
        <v>0</v>
      </c>
      <c r="G10" s="145">
        <v>0</v>
      </c>
      <c r="H10" s="143">
        <v>0</v>
      </c>
      <c r="I10" s="145">
        <v>9.0850000000000009</v>
      </c>
    </row>
    <row r="11" spans="1:9">
      <c r="A11" s="205" t="s">
        <v>581</v>
      </c>
      <c r="B11" s="143">
        <v>1100</v>
      </c>
      <c r="C11" s="144">
        <v>5836.634</v>
      </c>
      <c r="D11" s="143">
        <v>0</v>
      </c>
      <c r="E11" s="145">
        <v>0</v>
      </c>
      <c r="F11" s="143">
        <v>3</v>
      </c>
      <c r="G11" s="145">
        <v>40.520000000000003</v>
      </c>
      <c r="H11" s="143">
        <v>1097</v>
      </c>
      <c r="I11" s="145">
        <v>5796.1139999999996</v>
      </c>
    </row>
    <row r="12" spans="1:9">
      <c r="A12" s="206"/>
      <c r="B12" s="143">
        <v>1090</v>
      </c>
      <c r="C12" s="144">
        <v>4892.9260000000004</v>
      </c>
      <c r="D12" s="143">
        <v>0</v>
      </c>
      <c r="E12" s="145">
        <v>0</v>
      </c>
      <c r="F12" s="143">
        <v>3</v>
      </c>
      <c r="G12" s="145">
        <v>37.277999999999999</v>
      </c>
      <c r="H12" s="143">
        <v>1087</v>
      </c>
      <c r="I12" s="145">
        <v>4855.6480000000001</v>
      </c>
    </row>
    <row r="13" spans="1:9">
      <c r="A13" s="205" t="s">
        <v>582</v>
      </c>
      <c r="B13" s="143">
        <v>676</v>
      </c>
      <c r="C13" s="144">
        <v>6341.0609999999997</v>
      </c>
      <c r="D13" s="143">
        <v>0</v>
      </c>
      <c r="E13" s="145">
        <v>0</v>
      </c>
      <c r="F13" s="143">
        <v>4</v>
      </c>
      <c r="G13" s="145">
        <v>29.22</v>
      </c>
      <c r="H13" s="143">
        <v>672</v>
      </c>
      <c r="I13" s="145">
        <v>6311.8409999999994</v>
      </c>
    </row>
    <row r="14" spans="1:9">
      <c r="A14" s="206"/>
      <c r="B14" s="143">
        <v>676</v>
      </c>
      <c r="C14" s="144">
        <v>5791.2659999999996</v>
      </c>
      <c r="D14" s="143">
        <v>0</v>
      </c>
      <c r="E14" s="145">
        <v>0</v>
      </c>
      <c r="F14" s="143">
        <v>4</v>
      </c>
      <c r="G14" s="145">
        <v>26.882000000000001</v>
      </c>
      <c r="H14" s="143">
        <v>672</v>
      </c>
      <c r="I14" s="145">
        <v>5764.384</v>
      </c>
    </row>
    <row r="15" spans="1:9">
      <c r="A15" s="205" t="s">
        <v>583</v>
      </c>
      <c r="B15" s="143">
        <v>8</v>
      </c>
      <c r="C15" s="144">
        <v>28.06</v>
      </c>
      <c r="D15" s="143">
        <v>5</v>
      </c>
      <c r="E15" s="145">
        <v>19.09</v>
      </c>
      <c r="F15" s="143">
        <v>0</v>
      </c>
      <c r="G15" s="145">
        <v>0</v>
      </c>
      <c r="H15" s="143">
        <v>13</v>
      </c>
      <c r="I15" s="145">
        <v>47.15</v>
      </c>
    </row>
    <row r="16" spans="1:9">
      <c r="A16" s="206"/>
      <c r="B16" s="143">
        <v>0</v>
      </c>
      <c r="C16" s="144">
        <v>23.459</v>
      </c>
      <c r="D16" s="143">
        <v>0</v>
      </c>
      <c r="E16" s="145">
        <v>16.462</v>
      </c>
      <c r="F16" s="143">
        <v>0</v>
      </c>
      <c r="G16" s="145">
        <v>0</v>
      </c>
      <c r="H16" s="143">
        <v>0</v>
      </c>
      <c r="I16" s="145">
        <v>39.920999999999999</v>
      </c>
    </row>
    <row r="17" spans="1:9">
      <c r="A17" s="205" t="s">
        <v>584</v>
      </c>
      <c r="B17" s="143">
        <v>2001</v>
      </c>
      <c r="C17" s="144">
        <v>499.197</v>
      </c>
      <c r="D17" s="143">
        <v>0</v>
      </c>
      <c r="E17" s="145">
        <v>0</v>
      </c>
      <c r="F17" s="143">
        <v>3</v>
      </c>
      <c r="G17" s="145">
        <v>1.81</v>
      </c>
      <c r="H17" s="143">
        <v>1998</v>
      </c>
      <c r="I17" s="145">
        <v>497.387</v>
      </c>
    </row>
    <row r="18" spans="1:9">
      <c r="A18" s="206"/>
      <c r="B18" s="143">
        <v>501</v>
      </c>
      <c r="C18" s="144">
        <v>459.01799999999997</v>
      </c>
      <c r="D18" s="143">
        <v>0</v>
      </c>
      <c r="E18" s="145">
        <v>0</v>
      </c>
      <c r="F18" s="143">
        <v>2</v>
      </c>
      <c r="G18" s="145">
        <v>1.6659999999999999</v>
      </c>
      <c r="H18" s="143">
        <v>499</v>
      </c>
      <c r="I18" s="145">
        <v>457.35199999999998</v>
      </c>
    </row>
    <row r="19" spans="1:9">
      <c r="A19" s="205" t="s">
        <v>585</v>
      </c>
      <c r="B19" s="143">
        <v>3</v>
      </c>
      <c r="C19" s="144">
        <v>22.518000000000001</v>
      </c>
      <c r="D19" s="143">
        <v>0</v>
      </c>
      <c r="E19" s="145">
        <v>0</v>
      </c>
      <c r="F19" s="143">
        <v>0</v>
      </c>
      <c r="G19" s="145">
        <v>0</v>
      </c>
      <c r="H19" s="143">
        <v>3</v>
      </c>
      <c r="I19" s="145">
        <v>22.518000000000001</v>
      </c>
    </row>
    <row r="20" spans="1:9">
      <c r="A20" s="206"/>
      <c r="B20" s="143">
        <v>3</v>
      </c>
      <c r="C20" s="144">
        <v>19.731999999999999</v>
      </c>
      <c r="D20" s="143">
        <v>0</v>
      </c>
      <c r="E20" s="145">
        <v>0</v>
      </c>
      <c r="F20" s="143">
        <v>0</v>
      </c>
      <c r="G20" s="145">
        <v>0</v>
      </c>
      <c r="H20" s="143">
        <v>3</v>
      </c>
      <c r="I20" s="145">
        <v>19.731999999999999</v>
      </c>
    </row>
    <row r="21" spans="1:9">
      <c r="A21" s="205" t="s">
        <v>586</v>
      </c>
      <c r="B21" s="143">
        <v>207</v>
      </c>
      <c r="C21" s="144">
        <v>692.42</v>
      </c>
      <c r="D21" s="143">
        <v>0</v>
      </c>
      <c r="E21" s="145">
        <v>0</v>
      </c>
      <c r="F21" s="143">
        <v>2</v>
      </c>
      <c r="G21" s="145">
        <v>11.52</v>
      </c>
      <c r="H21" s="143">
        <v>205</v>
      </c>
      <c r="I21" s="145">
        <v>680.9</v>
      </c>
    </row>
    <row r="22" spans="1:9">
      <c r="A22" s="206"/>
      <c r="B22" s="143">
        <v>207</v>
      </c>
      <c r="C22" s="144">
        <v>685.31700000000001</v>
      </c>
      <c r="D22" s="143">
        <v>0</v>
      </c>
      <c r="E22" s="145">
        <v>0</v>
      </c>
      <c r="F22" s="143">
        <v>2</v>
      </c>
      <c r="G22" s="145">
        <v>11.462</v>
      </c>
      <c r="H22" s="143">
        <v>205</v>
      </c>
      <c r="I22" s="145">
        <v>673.85500000000002</v>
      </c>
    </row>
    <row r="23" spans="1:9">
      <c r="A23" s="205" t="s">
        <v>587</v>
      </c>
      <c r="B23" s="143">
        <v>13</v>
      </c>
      <c r="C23" s="144">
        <v>0.374</v>
      </c>
      <c r="D23" s="143">
        <v>0</v>
      </c>
      <c r="E23" s="145">
        <v>0</v>
      </c>
      <c r="F23" s="143">
        <v>0</v>
      </c>
      <c r="G23" s="145">
        <v>0</v>
      </c>
      <c r="H23" s="143">
        <v>13</v>
      </c>
      <c r="I23" s="145">
        <v>0.374</v>
      </c>
    </row>
    <row r="24" spans="1:9">
      <c r="A24" s="206"/>
      <c r="B24" s="143">
        <v>13</v>
      </c>
      <c r="C24" s="144">
        <v>0.33900000000000002</v>
      </c>
      <c r="D24" s="143">
        <v>0</v>
      </c>
      <c r="E24" s="145">
        <v>0</v>
      </c>
      <c r="F24" s="143">
        <v>0</v>
      </c>
      <c r="G24" s="145">
        <v>0</v>
      </c>
      <c r="H24" s="143">
        <v>13</v>
      </c>
      <c r="I24" s="145">
        <v>0.33900000000000002</v>
      </c>
    </row>
    <row r="25" spans="1:9">
      <c r="A25" s="205" t="s">
        <v>588</v>
      </c>
      <c r="B25" s="143">
        <v>900</v>
      </c>
      <c r="C25" s="144">
        <v>894.31</v>
      </c>
      <c r="D25" s="143">
        <v>0</v>
      </c>
      <c r="E25" s="145">
        <v>0</v>
      </c>
      <c r="F25" s="143">
        <v>0</v>
      </c>
      <c r="G25" s="145">
        <v>0</v>
      </c>
      <c r="H25" s="143">
        <v>900</v>
      </c>
      <c r="I25" s="145">
        <v>894.31</v>
      </c>
    </row>
    <row r="26" spans="1:9">
      <c r="A26" s="206"/>
      <c r="B26" s="143">
        <v>900</v>
      </c>
      <c r="C26" s="144">
        <v>801.01300000000003</v>
      </c>
      <c r="D26" s="143">
        <v>0</v>
      </c>
      <c r="E26" s="145">
        <v>0</v>
      </c>
      <c r="F26" s="143">
        <v>0</v>
      </c>
      <c r="G26" s="145">
        <v>0</v>
      </c>
      <c r="H26" s="143">
        <v>900</v>
      </c>
      <c r="I26" s="145">
        <v>801.01300000000003</v>
      </c>
    </row>
    <row r="27" spans="1:9">
      <c r="A27" s="205" t="s">
        <v>589</v>
      </c>
      <c r="B27" s="143">
        <v>1149</v>
      </c>
      <c r="C27" s="144">
        <v>4565.6660000000002</v>
      </c>
      <c r="D27" s="143">
        <v>0</v>
      </c>
      <c r="E27" s="145">
        <v>0</v>
      </c>
      <c r="F27" s="143">
        <v>7</v>
      </c>
      <c r="G27" s="145">
        <v>18.512</v>
      </c>
      <c r="H27" s="143">
        <v>1142</v>
      </c>
      <c r="I27" s="145">
        <v>4547.1540000000005</v>
      </c>
    </row>
    <row r="28" spans="1:9">
      <c r="A28" s="206"/>
      <c r="B28" s="143">
        <v>1146</v>
      </c>
      <c r="C28" s="144">
        <v>4004.27</v>
      </c>
      <c r="D28" s="143">
        <v>0</v>
      </c>
      <c r="E28" s="145">
        <v>0</v>
      </c>
      <c r="F28" s="143">
        <v>7</v>
      </c>
      <c r="G28" s="145">
        <v>16.271000000000001</v>
      </c>
      <c r="H28" s="143">
        <v>1139</v>
      </c>
      <c r="I28" s="145">
        <v>3987.9989999999998</v>
      </c>
    </row>
    <row r="29" spans="1:9">
      <c r="A29" s="205" t="s">
        <v>590</v>
      </c>
      <c r="B29" s="143">
        <v>790</v>
      </c>
      <c r="C29" s="144">
        <v>11475.679</v>
      </c>
      <c r="D29" s="143">
        <v>0</v>
      </c>
      <c r="E29" s="145">
        <v>0</v>
      </c>
      <c r="F29" s="143">
        <v>0</v>
      </c>
      <c r="G29" s="145">
        <v>0</v>
      </c>
      <c r="H29" s="143">
        <v>790</v>
      </c>
      <c r="I29" s="145">
        <v>11475.679</v>
      </c>
    </row>
    <row r="30" spans="1:9">
      <c r="A30" s="206"/>
      <c r="B30" s="143">
        <v>377</v>
      </c>
      <c r="C30" s="144">
        <v>9987.9889999999996</v>
      </c>
      <c r="D30" s="143">
        <v>0</v>
      </c>
      <c r="E30" s="145">
        <v>0</v>
      </c>
      <c r="F30" s="143">
        <v>0</v>
      </c>
      <c r="G30" s="145">
        <v>0</v>
      </c>
      <c r="H30" s="143">
        <v>377</v>
      </c>
      <c r="I30" s="145">
        <v>9987.9889999999996</v>
      </c>
    </row>
    <row r="31" spans="1:9">
      <c r="A31" s="205" t="s">
        <v>591</v>
      </c>
      <c r="B31" s="143">
        <v>189</v>
      </c>
      <c r="C31" s="144">
        <v>8016.8860000000004</v>
      </c>
      <c r="D31" s="143">
        <v>0</v>
      </c>
      <c r="E31" s="145">
        <v>0</v>
      </c>
      <c r="F31" s="143">
        <v>1</v>
      </c>
      <c r="G31" s="145">
        <v>30.6</v>
      </c>
      <c r="H31" s="143">
        <v>188</v>
      </c>
      <c r="I31" s="145">
        <v>7986.2860000000001</v>
      </c>
    </row>
    <row r="32" spans="1:9">
      <c r="A32" s="206"/>
      <c r="B32" s="143">
        <v>189</v>
      </c>
      <c r="C32" s="144">
        <v>7374.3950000000004</v>
      </c>
      <c r="D32" s="143">
        <v>0</v>
      </c>
      <c r="E32" s="145">
        <v>0</v>
      </c>
      <c r="F32" s="143">
        <v>1</v>
      </c>
      <c r="G32" s="145">
        <v>28.152000000000001</v>
      </c>
      <c r="H32" s="143">
        <v>188</v>
      </c>
      <c r="I32" s="145">
        <v>7346.2430000000004</v>
      </c>
    </row>
    <row r="33" spans="1:9">
      <c r="A33" s="205" t="s">
        <v>592</v>
      </c>
      <c r="B33" s="143">
        <v>421</v>
      </c>
      <c r="C33" s="144">
        <v>9605.4359999999997</v>
      </c>
      <c r="D33" s="143">
        <v>0</v>
      </c>
      <c r="E33" s="145">
        <v>0</v>
      </c>
      <c r="F33" s="143">
        <v>2</v>
      </c>
      <c r="G33" s="145">
        <v>10.151999999999999</v>
      </c>
      <c r="H33" s="143">
        <v>419</v>
      </c>
      <c r="I33" s="145">
        <v>9595.2839999999997</v>
      </c>
    </row>
    <row r="34" spans="1:9">
      <c r="A34" s="206"/>
      <c r="B34" s="143">
        <v>421</v>
      </c>
      <c r="C34" s="144">
        <v>8483.7800000000007</v>
      </c>
      <c r="D34" s="143">
        <v>0</v>
      </c>
      <c r="E34" s="145">
        <v>0</v>
      </c>
      <c r="F34" s="143">
        <v>2</v>
      </c>
      <c r="G34" s="145">
        <v>5.9219999999999997</v>
      </c>
      <c r="H34" s="143">
        <v>419</v>
      </c>
      <c r="I34" s="145">
        <v>8477.8580000000002</v>
      </c>
    </row>
    <row r="35" spans="1:9">
      <c r="A35" s="201" t="s">
        <v>20</v>
      </c>
      <c r="B35" s="146">
        <v>8670</v>
      </c>
      <c r="C35" s="147">
        <v>52668.510999999999</v>
      </c>
      <c r="D35" s="146">
        <v>9</v>
      </c>
      <c r="E35" s="147">
        <v>31.202000000000002</v>
      </c>
      <c r="F35" s="146">
        <v>24</v>
      </c>
      <c r="G35" s="147">
        <v>150.386</v>
      </c>
      <c r="H35" s="146">
        <v>8655</v>
      </c>
      <c r="I35" s="147">
        <v>52549.326999999997</v>
      </c>
    </row>
    <row r="36" spans="1:9">
      <c r="A36" s="202"/>
      <c r="B36" s="146">
        <v>6736</v>
      </c>
      <c r="C36" s="147">
        <v>46408.233</v>
      </c>
      <c r="D36" s="146">
        <v>0</v>
      </c>
      <c r="E36" s="142">
        <v>25.547000000000001</v>
      </c>
      <c r="F36" s="146">
        <v>23</v>
      </c>
      <c r="G36" s="142">
        <v>134.17599999999999</v>
      </c>
      <c r="H36" s="146">
        <v>6713</v>
      </c>
      <c r="I36" s="147">
        <v>46299.603999999999</v>
      </c>
    </row>
    <row r="37" spans="1:9">
      <c r="A37" s="203" t="s">
        <v>541</v>
      </c>
      <c r="B37" s="204"/>
      <c r="C37" s="204"/>
      <c r="D37" s="204"/>
      <c r="E37" s="204"/>
      <c r="F37" s="204"/>
      <c r="G37" s="204"/>
      <c r="H37" s="204"/>
      <c r="I37" s="204"/>
    </row>
  </sheetData>
  <mergeCells count="26">
    <mergeCell ref="A31:A32"/>
    <mergeCell ref="A33:A34"/>
    <mergeCell ref="A35:A36"/>
    <mergeCell ref="A37:I37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451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74</v>
      </c>
      <c r="B7" s="143">
        <v>11416</v>
      </c>
      <c r="C7" s="144">
        <v>188.262</v>
      </c>
      <c r="D7" s="143">
        <v>0</v>
      </c>
      <c r="E7" s="145">
        <v>0</v>
      </c>
      <c r="F7" s="143">
        <v>0</v>
      </c>
      <c r="G7" s="145">
        <v>0</v>
      </c>
      <c r="H7" s="143">
        <v>11416</v>
      </c>
      <c r="I7" s="145">
        <v>188.262</v>
      </c>
    </row>
    <row r="8" spans="1:9">
      <c r="A8" s="206"/>
      <c r="B8" s="143">
        <v>0</v>
      </c>
      <c r="C8" s="144">
        <v>188.078</v>
      </c>
      <c r="D8" s="143">
        <v>0</v>
      </c>
      <c r="E8" s="145">
        <v>0</v>
      </c>
      <c r="F8" s="143">
        <v>0</v>
      </c>
      <c r="G8" s="145">
        <v>0</v>
      </c>
      <c r="H8" s="143">
        <v>0</v>
      </c>
      <c r="I8" s="145">
        <v>188.078</v>
      </c>
    </row>
    <row r="9" spans="1:9">
      <c r="A9" s="201" t="s">
        <v>20</v>
      </c>
      <c r="B9" s="146">
        <v>11416</v>
      </c>
      <c r="C9" s="147">
        <v>188.262</v>
      </c>
      <c r="D9" s="146">
        <v>0</v>
      </c>
      <c r="E9" s="147">
        <v>0</v>
      </c>
      <c r="F9" s="146">
        <v>0</v>
      </c>
      <c r="G9" s="147">
        <v>0</v>
      </c>
      <c r="H9" s="146">
        <v>11416</v>
      </c>
      <c r="I9" s="147">
        <v>188.262</v>
      </c>
    </row>
    <row r="10" spans="1:9">
      <c r="A10" s="202"/>
      <c r="B10" s="146">
        <v>0</v>
      </c>
      <c r="C10" s="147">
        <v>188.078</v>
      </c>
      <c r="D10" s="146">
        <v>0</v>
      </c>
      <c r="E10" s="142">
        <v>0</v>
      </c>
      <c r="F10" s="146">
        <v>0</v>
      </c>
      <c r="G10" s="142">
        <v>0</v>
      </c>
      <c r="H10" s="146">
        <v>0</v>
      </c>
      <c r="I10" s="147">
        <v>188.078</v>
      </c>
    </row>
    <row r="11" spans="1:9">
      <c r="A11" s="203" t="s">
        <v>446</v>
      </c>
      <c r="B11" s="204"/>
      <c r="C11" s="204"/>
      <c r="D11" s="204"/>
      <c r="E11" s="204"/>
      <c r="F11" s="204"/>
      <c r="G11" s="204"/>
      <c r="H11" s="204"/>
      <c r="I11" s="204"/>
    </row>
  </sheetData>
  <mergeCells count="13">
    <mergeCell ref="A7:A8"/>
    <mergeCell ref="A9:A10"/>
    <mergeCell ref="A11:I11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1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577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68</v>
      </c>
      <c r="B7" s="143">
        <v>8957</v>
      </c>
      <c r="C7" s="144">
        <v>1434.5060000000001</v>
      </c>
      <c r="D7" s="143">
        <v>3</v>
      </c>
      <c r="E7" s="145">
        <v>34.051000000000002</v>
      </c>
      <c r="F7" s="143">
        <v>0</v>
      </c>
      <c r="G7" s="145">
        <v>0</v>
      </c>
      <c r="H7" s="143">
        <v>8960</v>
      </c>
      <c r="I7" s="145">
        <v>1468.557</v>
      </c>
    </row>
    <row r="8" spans="1:9">
      <c r="A8" s="206"/>
      <c r="B8" s="143">
        <v>0</v>
      </c>
      <c r="C8" s="144">
        <v>1319.749</v>
      </c>
      <c r="D8" s="143">
        <v>0</v>
      </c>
      <c r="E8" s="145">
        <v>31.327000000000002</v>
      </c>
      <c r="F8" s="143">
        <v>0</v>
      </c>
      <c r="G8" s="145">
        <v>0</v>
      </c>
      <c r="H8" s="143">
        <v>0</v>
      </c>
      <c r="I8" s="145">
        <v>1351.076</v>
      </c>
    </row>
    <row r="9" spans="1:9">
      <c r="A9" s="201" t="s">
        <v>20</v>
      </c>
      <c r="B9" s="146">
        <v>8957</v>
      </c>
      <c r="C9" s="147">
        <v>1434.5060000000001</v>
      </c>
      <c r="D9" s="146">
        <v>3</v>
      </c>
      <c r="E9" s="147">
        <v>34.051000000000002</v>
      </c>
      <c r="F9" s="146">
        <v>0</v>
      </c>
      <c r="G9" s="147">
        <v>0</v>
      </c>
      <c r="H9" s="146">
        <v>8960</v>
      </c>
      <c r="I9" s="147">
        <v>1468.557</v>
      </c>
    </row>
    <row r="10" spans="1:9">
      <c r="A10" s="202"/>
      <c r="B10" s="146">
        <v>0</v>
      </c>
      <c r="C10" s="147">
        <v>1319.749</v>
      </c>
      <c r="D10" s="146">
        <v>0</v>
      </c>
      <c r="E10" s="142">
        <v>31.327000000000002</v>
      </c>
      <c r="F10" s="146">
        <v>0</v>
      </c>
      <c r="G10" s="142">
        <v>0</v>
      </c>
      <c r="H10" s="146">
        <v>0</v>
      </c>
      <c r="I10" s="147">
        <v>1351.076</v>
      </c>
    </row>
    <row r="11" spans="1:9">
      <c r="A11" s="203" t="s">
        <v>541</v>
      </c>
      <c r="B11" s="204"/>
      <c r="C11" s="204"/>
      <c r="D11" s="204"/>
      <c r="E11" s="204"/>
      <c r="F11" s="204"/>
      <c r="G11" s="204"/>
      <c r="H11" s="204"/>
      <c r="I11" s="204"/>
    </row>
  </sheetData>
  <mergeCells count="13">
    <mergeCell ref="A7:A8"/>
    <mergeCell ref="A9:A10"/>
    <mergeCell ref="A11:I11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I15"/>
    </sheetView>
  </sheetViews>
  <sheetFormatPr defaultRowHeight="15"/>
  <cols>
    <col min="1" max="1" width="21.285156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447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448</v>
      </c>
      <c r="B7" s="143">
        <v>307</v>
      </c>
      <c r="C7" s="144">
        <v>375.36700000000002</v>
      </c>
      <c r="D7" s="143">
        <v>0</v>
      </c>
      <c r="E7" s="145">
        <v>0</v>
      </c>
      <c r="F7" s="143">
        <v>0</v>
      </c>
      <c r="G7" s="145">
        <v>0</v>
      </c>
      <c r="H7" s="143">
        <v>307</v>
      </c>
      <c r="I7" s="145">
        <v>375.36700000000002</v>
      </c>
      <c r="J7" s="95"/>
    </row>
    <row r="8" spans="1:10">
      <c r="A8" s="206"/>
      <c r="B8" s="143">
        <v>304</v>
      </c>
      <c r="C8" s="144">
        <v>332.47500000000002</v>
      </c>
      <c r="D8" s="143">
        <v>0</v>
      </c>
      <c r="E8" s="145">
        <v>0</v>
      </c>
      <c r="F8" s="143">
        <v>0</v>
      </c>
      <c r="G8" s="145">
        <v>0</v>
      </c>
      <c r="H8" s="143">
        <v>304</v>
      </c>
      <c r="I8" s="145">
        <v>332.47500000000002</v>
      </c>
      <c r="J8" s="95"/>
    </row>
    <row r="9" spans="1:10">
      <c r="A9" s="205" t="s">
        <v>449</v>
      </c>
      <c r="B9" s="143">
        <v>20</v>
      </c>
      <c r="C9" s="144">
        <v>60.154000000000003</v>
      </c>
      <c r="D9" s="143">
        <v>0</v>
      </c>
      <c r="E9" s="145">
        <v>0</v>
      </c>
      <c r="F9" s="143">
        <v>0</v>
      </c>
      <c r="G9" s="145">
        <v>0</v>
      </c>
      <c r="H9" s="143">
        <v>20</v>
      </c>
      <c r="I9" s="145">
        <v>60.154000000000003</v>
      </c>
      <c r="J9" s="95"/>
    </row>
    <row r="10" spans="1:10">
      <c r="A10" s="206"/>
      <c r="B10" s="143">
        <v>20</v>
      </c>
      <c r="C10" s="144">
        <v>41.744999999999997</v>
      </c>
      <c r="D10" s="143">
        <v>0</v>
      </c>
      <c r="E10" s="145">
        <v>0</v>
      </c>
      <c r="F10" s="143">
        <v>0</v>
      </c>
      <c r="G10" s="145">
        <v>0</v>
      </c>
      <c r="H10" s="143">
        <v>20</v>
      </c>
      <c r="I10" s="145">
        <v>41.744999999999997</v>
      </c>
      <c r="J10" s="95"/>
    </row>
    <row r="11" spans="1:10">
      <c r="A11" s="205" t="s">
        <v>450</v>
      </c>
      <c r="B11" s="143">
        <v>84</v>
      </c>
      <c r="C11" s="144">
        <v>2542.712</v>
      </c>
      <c r="D11" s="143">
        <v>0</v>
      </c>
      <c r="E11" s="145">
        <v>0</v>
      </c>
      <c r="F11" s="143">
        <v>0</v>
      </c>
      <c r="G11" s="145">
        <v>0</v>
      </c>
      <c r="H11" s="143">
        <v>84</v>
      </c>
      <c r="I11" s="145">
        <v>2542.712</v>
      </c>
      <c r="J11" s="91"/>
    </row>
    <row r="12" spans="1:10">
      <c r="A12" s="206"/>
      <c r="B12" s="143">
        <v>62</v>
      </c>
      <c r="C12" s="144">
        <v>2324.627</v>
      </c>
      <c r="D12" s="143">
        <v>0</v>
      </c>
      <c r="E12" s="145">
        <v>0</v>
      </c>
      <c r="F12" s="143">
        <v>0</v>
      </c>
      <c r="G12" s="145">
        <v>0</v>
      </c>
      <c r="H12" s="143">
        <v>62</v>
      </c>
      <c r="I12" s="145">
        <v>2324.627</v>
      </c>
      <c r="J12" s="91"/>
    </row>
    <row r="13" spans="1:10">
      <c r="A13" s="201" t="s">
        <v>20</v>
      </c>
      <c r="B13" s="146">
        <v>411</v>
      </c>
      <c r="C13" s="147">
        <v>2978.2330000000002</v>
      </c>
      <c r="D13" s="146">
        <v>0</v>
      </c>
      <c r="E13" s="147">
        <v>0</v>
      </c>
      <c r="F13" s="146">
        <v>0</v>
      </c>
      <c r="G13" s="147">
        <v>0</v>
      </c>
      <c r="H13" s="146">
        <v>411</v>
      </c>
      <c r="I13" s="147">
        <v>2978.2330000000002</v>
      </c>
      <c r="J13" s="88"/>
    </row>
    <row r="14" spans="1:10">
      <c r="A14" s="202"/>
      <c r="B14" s="146">
        <v>386</v>
      </c>
      <c r="C14" s="147">
        <v>2698.8470000000002</v>
      </c>
      <c r="D14" s="146">
        <v>0</v>
      </c>
      <c r="E14" s="142">
        <v>0</v>
      </c>
      <c r="F14" s="146">
        <v>0</v>
      </c>
      <c r="G14" s="142">
        <v>0</v>
      </c>
      <c r="H14" s="146">
        <v>386</v>
      </c>
      <c r="I14" s="147">
        <v>2698.8470000000002</v>
      </c>
    </row>
    <row r="15" spans="1:10">
      <c r="A15" s="203" t="s">
        <v>446</v>
      </c>
      <c r="B15" s="204"/>
      <c r="C15" s="204"/>
      <c r="D15" s="204"/>
      <c r="E15" s="204"/>
      <c r="F15" s="204"/>
      <c r="G15" s="204"/>
      <c r="H15" s="204"/>
      <c r="I15" s="204"/>
    </row>
  </sheetData>
  <mergeCells count="15">
    <mergeCell ref="A7:A8"/>
    <mergeCell ref="A9:A10"/>
    <mergeCell ref="A11:A12"/>
    <mergeCell ref="A13:A14"/>
    <mergeCell ref="A15:I15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RowHeight="15"/>
  <cols>
    <col min="1" max="1" width="17.28515625" bestFit="1" customWidth="1"/>
  </cols>
  <sheetData>
    <row r="1" spans="1:10" ht="15.75">
      <c r="A1" s="129"/>
      <c r="B1" s="130"/>
      <c r="C1" s="130"/>
      <c r="D1" s="130"/>
      <c r="E1" s="130"/>
      <c r="F1" s="130"/>
      <c r="G1" s="130"/>
      <c r="H1" s="130"/>
      <c r="I1" s="130"/>
      <c r="J1" s="90"/>
    </row>
    <row r="2" spans="1:10">
      <c r="A2" s="131"/>
      <c r="B2" s="132"/>
      <c r="C2" s="132"/>
      <c r="D2" s="132"/>
      <c r="E2" s="132"/>
      <c r="F2" s="132"/>
      <c r="G2" s="132"/>
      <c r="H2" s="132"/>
      <c r="I2" s="132"/>
      <c r="J2" s="91"/>
    </row>
    <row r="3" spans="1:10">
      <c r="A3" s="133"/>
      <c r="B3" s="134"/>
      <c r="C3" s="134"/>
      <c r="D3" s="134"/>
      <c r="E3" s="134"/>
      <c r="F3" s="134"/>
      <c r="G3" s="134"/>
      <c r="H3" s="134"/>
      <c r="I3" s="134"/>
      <c r="J3" s="92"/>
    </row>
    <row r="4" spans="1:10">
      <c r="A4" s="133"/>
      <c r="B4" s="134"/>
      <c r="C4" s="134"/>
      <c r="D4" s="133"/>
      <c r="E4" s="134"/>
      <c r="F4" s="134"/>
      <c r="G4" s="134"/>
      <c r="H4" s="134"/>
      <c r="I4" s="134"/>
      <c r="J4" s="92"/>
    </row>
    <row r="5" spans="1:10">
      <c r="A5" s="131"/>
      <c r="B5" s="131"/>
      <c r="C5" s="132"/>
      <c r="D5" s="131"/>
      <c r="E5" s="132"/>
      <c r="F5" s="131"/>
      <c r="G5" s="132"/>
      <c r="H5" s="131"/>
      <c r="I5" s="132"/>
      <c r="J5" s="91"/>
    </row>
    <row r="6" spans="1:10">
      <c r="A6" s="132"/>
      <c r="B6" s="123"/>
      <c r="C6" s="123"/>
      <c r="D6" s="123"/>
      <c r="E6" s="123"/>
      <c r="F6" s="123"/>
      <c r="G6" s="123"/>
      <c r="H6" s="123"/>
      <c r="I6" s="123"/>
      <c r="J6" s="91"/>
    </row>
    <row r="7" spans="1:10">
      <c r="A7" s="135"/>
      <c r="B7" s="124"/>
      <c r="C7" s="125"/>
      <c r="D7" s="124"/>
      <c r="E7" s="126"/>
      <c r="F7" s="124"/>
      <c r="G7" s="126"/>
      <c r="H7" s="124"/>
      <c r="I7" s="126"/>
      <c r="J7" s="95"/>
    </row>
    <row r="8" spans="1:10">
      <c r="A8" s="136"/>
      <c r="B8" s="124"/>
      <c r="C8" s="125"/>
      <c r="D8" s="124"/>
      <c r="E8" s="126"/>
      <c r="F8" s="124"/>
      <c r="G8" s="126"/>
      <c r="H8" s="124"/>
      <c r="I8" s="126"/>
      <c r="J8" s="95"/>
    </row>
    <row r="9" spans="1:10">
      <c r="A9" s="137"/>
      <c r="B9" s="127"/>
      <c r="C9" s="128"/>
      <c r="D9" s="127"/>
      <c r="E9" s="128"/>
      <c r="F9" s="127"/>
      <c r="G9" s="128"/>
      <c r="H9" s="127"/>
      <c r="I9" s="128"/>
      <c r="J9" s="91"/>
    </row>
    <row r="10" spans="1:10">
      <c r="A10" s="138"/>
      <c r="B10" s="127"/>
      <c r="C10" s="128"/>
      <c r="D10" s="127"/>
      <c r="E10" s="123"/>
      <c r="F10" s="127"/>
      <c r="G10" s="123"/>
      <c r="H10" s="127"/>
      <c r="I10" s="128"/>
      <c r="J10" s="91"/>
    </row>
    <row r="11" spans="1:10">
      <c r="A11" s="139"/>
      <c r="B11" s="140"/>
      <c r="C11" s="140"/>
      <c r="D11" s="140"/>
      <c r="E11" s="140"/>
      <c r="F11" s="140"/>
      <c r="G11" s="140"/>
      <c r="H11" s="140"/>
      <c r="I11" s="140"/>
      <c r="J11" s="88"/>
    </row>
  </sheetData>
  <pageMargins left="0.69930555555555596" right="0.69930555555555596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7"/>
  <sheetViews>
    <sheetView workbookViewId="0">
      <selection sqref="A1:I87"/>
    </sheetView>
  </sheetViews>
  <sheetFormatPr defaultRowHeight="15"/>
  <cols>
    <col min="1" max="1" width="26.5703125" bestFit="1" customWidth="1"/>
  </cols>
  <sheetData>
    <row r="1" spans="1:21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  <c r="M1" s="116"/>
      <c r="N1" s="117"/>
      <c r="O1" s="117"/>
      <c r="P1" s="117"/>
      <c r="Q1" s="117"/>
      <c r="R1" s="117"/>
      <c r="S1" s="117"/>
      <c r="T1" s="117"/>
      <c r="U1" s="117"/>
    </row>
    <row r="2" spans="1:21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  <c r="M2" s="118"/>
      <c r="N2" s="119"/>
      <c r="O2" s="119"/>
      <c r="P2" s="119"/>
      <c r="Q2" s="119"/>
      <c r="R2" s="119"/>
      <c r="S2" s="119"/>
      <c r="T2" s="119"/>
      <c r="U2" s="119"/>
    </row>
    <row r="3" spans="1:21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  <c r="M3" s="120"/>
      <c r="N3" s="121"/>
      <c r="O3" s="121"/>
      <c r="P3" s="121"/>
      <c r="Q3" s="121"/>
      <c r="R3" s="121"/>
      <c r="S3" s="121"/>
      <c r="T3" s="121"/>
      <c r="U3" s="121"/>
    </row>
    <row r="4" spans="1:21">
      <c r="A4" s="213" t="s">
        <v>85</v>
      </c>
      <c r="B4" s="214"/>
      <c r="C4" s="214"/>
      <c r="D4" s="271" t="s">
        <v>397</v>
      </c>
      <c r="E4" s="272"/>
      <c r="F4" s="272"/>
      <c r="G4" s="272"/>
      <c r="H4" s="272"/>
      <c r="I4" s="272"/>
      <c r="J4" s="92"/>
      <c r="M4" s="120"/>
      <c r="N4" s="121"/>
      <c r="O4" s="121"/>
      <c r="P4" s="120"/>
      <c r="Q4" s="121"/>
      <c r="R4" s="121"/>
      <c r="S4" s="121"/>
      <c r="T4" s="121"/>
      <c r="U4" s="121"/>
    </row>
    <row r="5" spans="1:21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  <c r="M5" s="118"/>
      <c r="N5" s="118"/>
      <c r="O5" s="119"/>
      <c r="P5" s="118"/>
      <c r="Q5" s="119"/>
      <c r="R5" s="118"/>
      <c r="S5" s="119"/>
      <c r="T5" s="118"/>
      <c r="U5" s="119"/>
    </row>
    <row r="6" spans="1:21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  <c r="M6" s="119"/>
      <c r="N6" s="4"/>
      <c r="O6" s="4"/>
      <c r="P6" s="4"/>
      <c r="Q6" s="4"/>
      <c r="R6" s="4"/>
      <c r="S6" s="4"/>
      <c r="T6" s="4"/>
      <c r="U6" s="4"/>
    </row>
    <row r="7" spans="1:21">
      <c r="A7" s="205" t="s">
        <v>398</v>
      </c>
      <c r="B7" s="143">
        <v>0</v>
      </c>
      <c r="C7" s="144">
        <v>0</v>
      </c>
      <c r="D7" s="143">
        <v>0</v>
      </c>
      <c r="E7" s="145">
        <v>0</v>
      </c>
      <c r="F7" s="143">
        <v>0</v>
      </c>
      <c r="G7" s="145">
        <v>0</v>
      </c>
      <c r="H7" s="143">
        <v>0</v>
      </c>
      <c r="I7" s="145">
        <v>0</v>
      </c>
      <c r="J7" s="95"/>
      <c r="M7" s="1"/>
      <c r="N7" s="5"/>
      <c r="O7" s="6"/>
      <c r="P7" s="5"/>
      <c r="Q7" s="6"/>
      <c r="R7" s="5"/>
      <c r="S7" s="6"/>
      <c r="T7" s="5"/>
      <c r="U7" s="6"/>
    </row>
    <row r="8" spans="1:21">
      <c r="A8" s="206"/>
      <c r="B8" s="143">
        <v>0</v>
      </c>
      <c r="C8" s="144">
        <v>4.7E-2</v>
      </c>
      <c r="D8" s="143">
        <v>0</v>
      </c>
      <c r="E8" s="145">
        <v>0</v>
      </c>
      <c r="F8" s="143">
        <v>0</v>
      </c>
      <c r="G8" s="145">
        <v>0</v>
      </c>
      <c r="H8" s="143">
        <v>0</v>
      </c>
      <c r="I8" s="145">
        <v>4.7E-2</v>
      </c>
      <c r="J8" s="95"/>
      <c r="M8" s="47"/>
      <c r="N8" s="5"/>
      <c r="O8" s="6"/>
      <c r="P8" s="5"/>
      <c r="Q8" s="6"/>
      <c r="R8" s="5"/>
      <c r="S8" s="6"/>
      <c r="T8" s="5"/>
      <c r="U8" s="6"/>
    </row>
    <row r="9" spans="1:21">
      <c r="A9" s="205" t="s">
        <v>399</v>
      </c>
      <c r="B9" s="143">
        <v>0</v>
      </c>
      <c r="C9" s="144">
        <v>0</v>
      </c>
      <c r="D9" s="143">
        <v>0</v>
      </c>
      <c r="E9" s="145">
        <v>0</v>
      </c>
      <c r="F9" s="143">
        <v>0</v>
      </c>
      <c r="G9" s="145">
        <v>0</v>
      </c>
      <c r="H9" s="143">
        <v>0</v>
      </c>
      <c r="I9" s="145">
        <v>0</v>
      </c>
      <c r="J9" s="95"/>
      <c r="M9" s="1"/>
      <c r="N9" s="5"/>
      <c r="O9" s="6"/>
      <c r="P9" s="5"/>
      <c r="Q9" s="6"/>
      <c r="R9" s="5"/>
      <c r="S9" s="6"/>
      <c r="T9" s="5"/>
      <c r="U9" s="6"/>
    </row>
    <row r="10" spans="1:21">
      <c r="A10" s="206"/>
      <c r="B10" s="143">
        <v>0</v>
      </c>
      <c r="C10" s="144">
        <v>5.0000000000000001E-3</v>
      </c>
      <c r="D10" s="143">
        <v>0</v>
      </c>
      <c r="E10" s="145">
        <v>0</v>
      </c>
      <c r="F10" s="143">
        <v>0</v>
      </c>
      <c r="G10" s="145">
        <v>0</v>
      </c>
      <c r="H10" s="143">
        <v>0</v>
      </c>
      <c r="I10" s="145">
        <v>5.0000000000000001E-3</v>
      </c>
      <c r="J10" s="95"/>
      <c r="M10" s="47"/>
      <c r="N10" s="5"/>
      <c r="O10" s="6"/>
      <c r="P10" s="5"/>
      <c r="Q10" s="6"/>
      <c r="R10" s="5"/>
      <c r="S10" s="6"/>
      <c r="T10" s="5"/>
      <c r="U10" s="6"/>
    </row>
    <row r="11" spans="1:21">
      <c r="A11" s="205" t="s">
        <v>400</v>
      </c>
      <c r="B11" s="143">
        <v>0</v>
      </c>
      <c r="C11" s="144">
        <v>0</v>
      </c>
      <c r="D11" s="143">
        <v>0</v>
      </c>
      <c r="E11" s="145">
        <v>0</v>
      </c>
      <c r="F11" s="143">
        <v>0</v>
      </c>
      <c r="G11" s="145">
        <v>0</v>
      </c>
      <c r="H11" s="143">
        <v>0</v>
      </c>
      <c r="I11" s="145">
        <v>0</v>
      </c>
      <c r="J11" s="95"/>
      <c r="M11" s="1"/>
      <c r="N11" s="5"/>
      <c r="O11" s="6"/>
      <c r="P11" s="5"/>
      <c r="Q11" s="6"/>
      <c r="R11" s="5"/>
      <c r="S11" s="6"/>
      <c r="T11" s="5"/>
      <c r="U11" s="6"/>
    </row>
    <row r="12" spans="1:21">
      <c r="A12" s="206"/>
      <c r="B12" s="143">
        <v>0</v>
      </c>
      <c r="C12" s="144">
        <v>5.0000000000000001E-3</v>
      </c>
      <c r="D12" s="143">
        <v>0</v>
      </c>
      <c r="E12" s="145">
        <v>0</v>
      </c>
      <c r="F12" s="143">
        <v>0</v>
      </c>
      <c r="G12" s="145">
        <v>0</v>
      </c>
      <c r="H12" s="143">
        <v>0</v>
      </c>
      <c r="I12" s="145">
        <v>5.0000000000000001E-3</v>
      </c>
      <c r="J12" s="95"/>
      <c r="M12" s="47"/>
      <c r="N12" s="5"/>
      <c r="O12" s="6"/>
      <c r="P12" s="5"/>
      <c r="Q12" s="6"/>
      <c r="R12" s="5"/>
      <c r="S12" s="6"/>
      <c r="T12" s="5"/>
      <c r="U12" s="6"/>
    </row>
    <row r="13" spans="1:21">
      <c r="A13" s="205" t="s">
        <v>401</v>
      </c>
      <c r="B13" s="143">
        <v>0</v>
      </c>
      <c r="C13" s="144">
        <v>0</v>
      </c>
      <c r="D13" s="143">
        <v>2</v>
      </c>
      <c r="E13" s="145">
        <v>21.55</v>
      </c>
      <c r="F13" s="143">
        <v>2</v>
      </c>
      <c r="G13" s="145">
        <v>21.55</v>
      </c>
      <c r="H13" s="143">
        <v>0</v>
      </c>
      <c r="I13" s="145">
        <v>0</v>
      </c>
      <c r="J13" s="95"/>
      <c r="M13" s="1"/>
      <c r="N13" s="5"/>
      <c r="O13" s="6"/>
      <c r="P13" s="5"/>
      <c r="Q13" s="6"/>
      <c r="R13" s="5"/>
      <c r="S13" s="6"/>
      <c r="T13" s="5"/>
      <c r="U13" s="6"/>
    </row>
    <row r="14" spans="1:21">
      <c r="A14" s="206"/>
      <c r="B14" s="143">
        <v>0</v>
      </c>
      <c r="C14" s="144">
        <v>0.22900000000000001</v>
      </c>
      <c r="D14" s="143">
        <v>2</v>
      </c>
      <c r="E14" s="145">
        <v>12.57</v>
      </c>
      <c r="F14" s="143">
        <v>2</v>
      </c>
      <c r="G14" s="145">
        <v>12.57</v>
      </c>
      <c r="H14" s="143">
        <v>0</v>
      </c>
      <c r="I14" s="145">
        <v>0.2289999999999992</v>
      </c>
      <c r="J14" s="95"/>
      <c r="M14" s="47"/>
      <c r="N14" s="5"/>
      <c r="O14" s="6"/>
      <c r="P14" s="5"/>
      <c r="Q14" s="6"/>
      <c r="R14" s="5"/>
      <c r="S14" s="6"/>
      <c r="T14" s="5"/>
      <c r="U14" s="6"/>
    </row>
    <row r="15" spans="1:21">
      <c r="A15" s="205" t="s">
        <v>402</v>
      </c>
      <c r="B15" s="143">
        <v>0</v>
      </c>
      <c r="C15" s="144">
        <v>0</v>
      </c>
      <c r="D15" s="143">
        <v>22</v>
      </c>
      <c r="E15" s="145">
        <v>265.33999999999997</v>
      </c>
      <c r="F15" s="143">
        <v>22</v>
      </c>
      <c r="G15" s="145">
        <v>265.33999999999997</v>
      </c>
      <c r="H15" s="143">
        <v>0</v>
      </c>
      <c r="I15" s="145">
        <v>0</v>
      </c>
      <c r="J15" s="95"/>
      <c r="M15" s="1"/>
      <c r="N15" s="5"/>
      <c r="O15" s="6"/>
      <c r="P15" s="5"/>
      <c r="Q15" s="6"/>
      <c r="R15" s="5"/>
      <c r="S15" s="6"/>
      <c r="T15" s="5"/>
      <c r="U15" s="6"/>
    </row>
    <row r="16" spans="1:21">
      <c r="A16" s="206"/>
      <c r="B16" s="143">
        <v>0</v>
      </c>
      <c r="C16" s="144">
        <v>5.5E-2</v>
      </c>
      <c r="D16" s="143">
        <v>22</v>
      </c>
      <c r="E16" s="145">
        <v>263.25900000000001</v>
      </c>
      <c r="F16" s="143">
        <v>22</v>
      </c>
      <c r="G16" s="145">
        <v>263.25900000000001</v>
      </c>
      <c r="H16" s="143">
        <v>0</v>
      </c>
      <c r="I16" s="145">
        <v>5.5000000000006821E-2</v>
      </c>
      <c r="J16" s="95"/>
      <c r="M16" s="47"/>
      <c r="N16" s="5"/>
      <c r="O16" s="6"/>
      <c r="P16" s="5"/>
      <c r="Q16" s="6"/>
      <c r="R16" s="5"/>
      <c r="S16" s="6"/>
      <c r="T16" s="5"/>
      <c r="U16" s="6"/>
    </row>
    <row r="17" spans="1:21">
      <c r="A17" s="205" t="s">
        <v>403</v>
      </c>
      <c r="B17" s="143">
        <v>0</v>
      </c>
      <c r="C17" s="144">
        <v>0</v>
      </c>
      <c r="D17" s="143">
        <v>6</v>
      </c>
      <c r="E17" s="145">
        <v>187.72</v>
      </c>
      <c r="F17" s="143">
        <v>6</v>
      </c>
      <c r="G17" s="145">
        <v>187.72</v>
      </c>
      <c r="H17" s="143">
        <v>0</v>
      </c>
      <c r="I17" s="145">
        <v>0</v>
      </c>
      <c r="J17" s="95"/>
      <c r="M17" s="1"/>
      <c r="N17" s="5"/>
      <c r="O17" s="6"/>
      <c r="P17" s="5"/>
      <c r="Q17" s="6"/>
      <c r="R17" s="5"/>
      <c r="S17" s="6"/>
      <c r="T17" s="5"/>
      <c r="U17" s="6"/>
    </row>
    <row r="18" spans="1:21">
      <c r="A18" s="206"/>
      <c r="B18" s="143">
        <v>0</v>
      </c>
      <c r="C18" s="144">
        <v>5.0000000000000001E-3</v>
      </c>
      <c r="D18" s="143">
        <v>6</v>
      </c>
      <c r="E18" s="145">
        <v>170.49700000000001</v>
      </c>
      <c r="F18" s="143">
        <v>6</v>
      </c>
      <c r="G18" s="145">
        <v>170.49700000000001</v>
      </c>
      <c r="H18" s="143">
        <v>0</v>
      </c>
      <c r="I18" s="145">
        <v>4.9999999999954525E-3</v>
      </c>
      <c r="J18" s="95"/>
      <c r="M18" s="47"/>
      <c r="N18" s="5"/>
      <c r="O18" s="6"/>
      <c r="P18" s="5"/>
      <c r="Q18" s="6"/>
      <c r="R18" s="5"/>
      <c r="S18" s="6"/>
      <c r="T18" s="5"/>
      <c r="U18" s="6"/>
    </row>
    <row r="19" spans="1:21">
      <c r="A19" s="205" t="s">
        <v>404</v>
      </c>
      <c r="B19" s="143">
        <v>6339</v>
      </c>
      <c r="C19" s="144">
        <v>9267.1730000000007</v>
      </c>
      <c r="D19" s="143">
        <v>1346</v>
      </c>
      <c r="E19" s="145">
        <v>16491.878000000001</v>
      </c>
      <c r="F19" s="143">
        <v>0</v>
      </c>
      <c r="G19" s="145">
        <v>0</v>
      </c>
      <c r="H19" s="143">
        <v>7685</v>
      </c>
      <c r="I19" s="145">
        <v>25759.050999999999</v>
      </c>
      <c r="J19" s="95"/>
      <c r="M19" s="1"/>
      <c r="N19" s="5"/>
      <c r="O19" s="6"/>
      <c r="P19" s="5"/>
      <c r="Q19" s="6"/>
      <c r="R19" s="5"/>
      <c r="S19" s="6"/>
      <c r="T19" s="5"/>
      <c r="U19" s="6"/>
    </row>
    <row r="20" spans="1:21">
      <c r="A20" s="206"/>
      <c r="B20" s="143">
        <v>1904</v>
      </c>
      <c r="C20" s="144">
        <v>8540.3459999999995</v>
      </c>
      <c r="D20" s="143">
        <v>1240</v>
      </c>
      <c r="E20" s="145">
        <v>15231.993</v>
      </c>
      <c r="F20" s="143">
        <v>0</v>
      </c>
      <c r="G20" s="145">
        <v>0</v>
      </c>
      <c r="H20" s="143">
        <v>3144</v>
      </c>
      <c r="I20" s="145">
        <v>23772.339</v>
      </c>
      <c r="J20" s="95"/>
      <c r="M20" s="47"/>
      <c r="N20" s="5"/>
      <c r="O20" s="6"/>
      <c r="P20" s="5"/>
      <c r="Q20" s="6"/>
      <c r="R20" s="5"/>
      <c r="S20" s="6"/>
      <c r="T20" s="5"/>
      <c r="U20" s="6"/>
    </row>
    <row r="21" spans="1:21">
      <c r="A21" s="205" t="s">
        <v>405</v>
      </c>
      <c r="B21" s="143">
        <v>22</v>
      </c>
      <c r="C21" s="144">
        <v>1573.6990000000001</v>
      </c>
      <c r="D21" s="143">
        <v>1</v>
      </c>
      <c r="E21" s="145">
        <v>5.31</v>
      </c>
      <c r="F21" s="143">
        <v>0</v>
      </c>
      <c r="G21" s="145">
        <v>0</v>
      </c>
      <c r="H21" s="143">
        <v>23</v>
      </c>
      <c r="I21" s="145">
        <v>1579.009</v>
      </c>
      <c r="J21" s="95"/>
    </row>
    <row r="22" spans="1:21">
      <c r="A22" s="206"/>
      <c r="B22" s="143">
        <v>22</v>
      </c>
      <c r="C22" s="144">
        <v>1561.6579999999999</v>
      </c>
      <c r="D22" s="143">
        <v>1</v>
      </c>
      <c r="E22" s="145">
        <v>4.8849999999999998</v>
      </c>
      <c r="F22" s="143">
        <v>0</v>
      </c>
      <c r="G22" s="145">
        <v>0</v>
      </c>
      <c r="H22" s="143">
        <v>23</v>
      </c>
      <c r="I22" s="145">
        <v>1566.5429999999999</v>
      </c>
      <c r="J22" s="95"/>
    </row>
    <row r="23" spans="1:21">
      <c r="A23" s="205" t="s">
        <v>406</v>
      </c>
      <c r="B23" s="143">
        <v>479</v>
      </c>
      <c r="C23" s="144">
        <v>3197.4279999999999</v>
      </c>
      <c r="D23" s="143">
        <v>431</v>
      </c>
      <c r="E23" s="145">
        <v>3546.4940000000001</v>
      </c>
      <c r="F23" s="143">
        <v>666</v>
      </c>
      <c r="G23" s="145">
        <v>4761.28</v>
      </c>
      <c r="H23" s="143">
        <v>244</v>
      </c>
      <c r="I23" s="145">
        <v>1982.6420000000007</v>
      </c>
      <c r="J23" s="95"/>
    </row>
    <row r="24" spans="1:21">
      <c r="A24" s="206"/>
      <c r="B24" s="143">
        <v>0</v>
      </c>
      <c r="C24" s="144">
        <v>2908.4639999999999</v>
      </c>
      <c r="D24" s="143">
        <v>0</v>
      </c>
      <c r="E24" s="145">
        <v>3290.9540000000002</v>
      </c>
      <c r="F24" s="143">
        <v>0</v>
      </c>
      <c r="G24" s="145">
        <v>4413.0990000000002</v>
      </c>
      <c r="H24" s="143">
        <v>0</v>
      </c>
      <c r="I24" s="145">
        <v>1786.3189999999995</v>
      </c>
      <c r="J24" s="95"/>
    </row>
    <row r="25" spans="1:21">
      <c r="A25" s="205" t="s">
        <v>407</v>
      </c>
      <c r="B25" s="143">
        <v>1334</v>
      </c>
      <c r="C25" s="144">
        <v>11193.97</v>
      </c>
      <c r="D25" s="143">
        <v>0</v>
      </c>
      <c r="E25" s="145">
        <v>0</v>
      </c>
      <c r="F25" s="143">
        <v>1049</v>
      </c>
      <c r="G25" s="145">
        <v>9542.4320000000007</v>
      </c>
      <c r="H25" s="143">
        <v>285</v>
      </c>
      <c r="I25" s="145">
        <v>1651.5379999999986</v>
      </c>
      <c r="J25" s="95"/>
    </row>
    <row r="26" spans="1:21">
      <c r="A26" s="206"/>
      <c r="B26" s="143">
        <v>0</v>
      </c>
      <c r="C26" s="144">
        <v>10246.742</v>
      </c>
      <c r="D26" s="143">
        <v>0</v>
      </c>
      <c r="E26" s="145">
        <v>0</v>
      </c>
      <c r="F26" s="143">
        <v>0</v>
      </c>
      <c r="G26" s="145">
        <v>8756.723</v>
      </c>
      <c r="H26" s="143">
        <v>0</v>
      </c>
      <c r="I26" s="145">
        <v>1490.0190000000002</v>
      </c>
      <c r="J26" s="95"/>
    </row>
    <row r="27" spans="1:21">
      <c r="A27" s="205" t="s">
        <v>408</v>
      </c>
      <c r="B27" s="143">
        <v>0</v>
      </c>
      <c r="C27" s="144">
        <v>0</v>
      </c>
      <c r="D27" s="143">
        <v>649</v>
      </c>
      <c r="E27" s="145">
        <v>2089.607</v>
      </c>
      <c r="F27" s="143">
        <v>649</v>
      </c>
      <c r="G27" s="145">
        <v>2089.607</v>
      </c>
      <c r="H27" s="143">
        <v>0</v>
      </c>
      <c r="I27" s="145">
        <v>0</v>
      </c>
      <c r="J27" s="95"/>
    </row>
    <row r="28" spans="1:21">
      <c r="A28" s="206"/>
      <c r="B28" s="143">
        <v>0</v>
      </c>
      <c r="C28" s="144">
        <v>0</v>
      </c>
      <c r="D28" s="143">
        <v>576</v>
      </c>
      <c r="E28" s="145">
        <v>1454.1289999999999</v>
      </c>
      <c r="F28" s="143">
        <v>576</v>
      </c>
      <c r="G28" s="145">
        <v>1454.1289999999999</v>
      </c>
      <c r="H28" s="143">
        <v>0</v>
      </c>
      <c r="I28" s="145">
        <v>0</v>
      </c>
      <c r="J28" s="95"/>
    </row>
    <row r="29" spans="1:21">
      <c r="A29" s="205" t="s">
        <v>11</v>
      </c>
      <c r="B29" s="143">
        <v>0</v>
      </c>
      <c r="C29" s="144">
        <v>0.02</v>
      </c>
      <c r="D29" s="143">
        <v>0</v>
      </c>
      <c r="E29" s="145">
        <v>0</v>
      </c>
      <c r="F29" s="143">
        <v>0</v>
      </c>
      <c r="G29" s="145">
        <v>0</v>
      </c>
      <c r="H29" s="143">
        <v>0</v>
      </c>
      <c r="I29" s="145">
        <v>0.02</v>
      </c>
      <c r="J29" s="95"/>
    </row>
    <row r="30" spans="1:21">
      <c r="A30" s="206"/>
      <c r="B30" s="143">
        <v>0</v>
      </c>
      <c r="C30" s="144">
        <v>0.02</v>
      </c>
      <c r="D30" s="143">
        <v>0</v>
      </c>
      <c r="E30" s="145">
        <v>0</v>
      </c>
      <c r="F30" s="143">
        <v>0</v>
      </c>
      <c r="G30" s="145">
        <v>0</v>
      </c>
      <c r="H30" s="143">
        <v>0</v>
      </c>
      <c r="I30" s="145">
        <v>0.02</v>
      </c>
      <c r="J30" s="95"/>
    </row>
    <row r="31" spans="1:21">
      <c r="A31" s="205" t="s">
        <v>409</v>
      </c>
      <c r="B31" s="143">
        <v>64</v>
      </c>
      <c r="C31" s="144">
        <v>629.04600000000005</v>
      </c>
      <c r="D31" s="143">
        <v>80</v>
      </c>
      <c r="E31" s="145">
        <v>382.7</v>
      </c>
      <c r="F31" s="143">
        <v>116</v>
      </c>
      <c r="G31" s="145">
        <v>799.02800000000002</v>
      </c>
      <c r="H31" s="143">
        <v>28</v>
      </c>
      <c r="I31" s="145">
        <v>212.71800000000007</v>
      </c>
      <c r="J31" s="95"/>
    </row>
    <row r="32" spans="1:21">
      <c r="A32" s="206"/>
      <c r="B32" s="143">
        <v>64</v>
      </c>
      <c r="C32" s="144">
        <v>417.73899999999998</v>
      </c>
      <c r="D32" s="143">
        <v>7</v>
      </c>
      <c r="E32" s="145">
        <v>277.53500000000003</v>
      </c>
      <c r="F32" s="143">
        <v>43</v>
      </c>
      <c r="G32" s="145">
        <v>545.45699999999999</v>
      </c>
      <c r="H32" s="143">
        <v>28</v>
      </c>
      <c r="I32" s="145">
        <v>149.81700000000001</v>
      </c>
      <c r="J32" s="95"/>
    </row>
    <row r="33" spans="1:10">
      <c r="A33" s="205" t="s">
        <v>410</v>
      </c>
      <c r="B33" s="143">
        <v>6</v>
      </c>
      <c r="C33" s="144">
        <v>71.468000000000004</v>
      </c>
      <c r="D33" s="143">
        <v>0</v>
      </c>
      <c r="E33" s="145">
        <v>0</v>
      </c>
      <c r="F33" s="143">
        <v>0</v>
      </c>
      <c r="G33" s="145">
        <v>0</v>
      </c>
      <c r="H33" s="143">
        <v>6</v>
      </c>
      <c r="I33" s="145">
        <v>71.468000000000004</v>
      </c>
      <c r="J33" s="95"/>
    </row>
    <row r="34" spans="1:10">
      <c r="A34" s="206"/>
      <c r="B34" s="143">
        <v>6</v>
      </c>
      <c r="C34" s="144">
        <v>42.826999999999998</v>
      </c>
      <c r="D34" s="143">
        <v>0</v>
      </c>
      <c r="E34" s="145">
        <v>0</v>
      </c>
      <c r="F34" s="143">
        <v>0</v>
      </c>
      <c r="G34" s="145">
        <v>0</v>
      </c>
      <c r="H34" s="143">
        <v>6</v>
      </c>
      <c r="I34" s="145">
        <v>42.826999999999998</v>
      </c>
      <c r="J34" s="95"/>
    </row>
    <row r="35" spans="1:10">
      <c r="A35" s="205" t="s">
        <v>411</v>
      </c>
      <c r="B35" s="143">
        <v>0</v>
      </c>
      <c r="C35" s="144">
        <v>0</v>
      </c>
      <c r="D35" s="143">
        <v>2</v>
      </c>
      <c r="E35" s="145">
        <v>21.55</v>
      </c>
      <c r="F35" s="143">
        <v>2</v>
      </c>
      <c r="G35" s="145">
        <v>21.55</v>
      </c>
      <c r="H35" s="143">
        <v>0</v>
      </c>
      <c r="I35" s="145">
        <v>0</v>
      </c>
      <c r="J35" s="95"/>
    </row>
    <row r="36" spans="1:10">
      <c r="A36" s="206"/>
      <c r="B36" s="143">
        <v>0</v>
      </c>
      <c r="C36" s="144">
        <v>0</v>
      </c>
      <c r="D36" s="143">
        <v>2</v>
      </c>
      <c r="E36" s="145">
        <v>12.57</v>
      </c>
      <c r="F36" s="143">
        <v>2</v>
      </c>
      <c r="G36" s="145">
        <v>12.57</v>
      </c>
      <c r="H36" s="143">
        <v>0</v>
      </c>
      <c r="I36" s="145">
        <v>0</v>
      </c>
      <c r="J36" s="95"/>
    </row>
    <row r="37" spans="1:10">
      <c r="A37" s="205" t="s">
        <v>412</v>
      </c>
      <c r="B37" s="143">
        <v>139</v>
      </c>
      <c r="C37" s="144">
        <v>733.74400000000003</v>
      </c>
      <c r="D37" s="143">
        <v>67</v>
      </c>
      <c r="E37" s="145">
        <v>734.40499999999997</v>
      </c>
      <c r="F37" s="143">
        <v>41</v>
      </c>
      <c r="G37" s="145">
        <v>635.94000000000005</v>
      </c>
      <c r="H37" s="143">
        <v>165</v>
      </c>
      <c r="I37" s="145">
        <v>832.20899999999983</v>
      </c>
      <c r="J37" s="95"/>
    </row>
    <row r="38" spans="1:10">
      <c r="A38" s="206"/>
      <c r="B38" s="143">
        <v>113</v>
      </c>
      <c r="C38" s="144">
        <v>669.93700000000001</v>
      </c>
      <c r="D38" s="143">
        <v>53</v>
      </c>
      <c r="E38" s="145">
        <v>675.93299999999999</v>
      </c>
      <c r="F38" s="143">
        <v>40</v>
      </c>
      <c r="G38" s="145">
        <v>585.06299999999999</v>
      </c>
      <c r="H38" s="143">
        <v>126</v>
      </c>
      <c r="I38" s="145">
        <v>760.8069999999999</v>
      </c>
      <c r="J38" s="95"/>
    </row>
    <row r="39" spans="1:10">
      <c r="A39" s="205" t="s">
        <v>413</v>
      </c>
      <c r="B39" s="143">
        <v>312</v>
      </c>
      <c r="C39" s="144">
        <v>4713.4139999999998</v>
      </c>
      <c r="D39" s="143">
        <v>3</v>
      </c>
      <c r="E39" s="145">
        <v>69.91</v>
      </c>
      <c r="F39" s="143">
        <v>0</v>
      </c>
      <c r="G39" s="145">
        <v>0</v>
      </c>
      <c r="H39" s="143">
        <v>315</v>
      </c>
      <c r="I39" s="145">
        <v>4783.3239999999996</v>
      </c>
      <c r="J39" s="95"/>
    </row>
    <row r="40" spans="1:10">
      <c r="A40" s="206"/>
      <c r="B40" s="143">
        <v>235</v>
      </c>
      <c r="C40" s="144">
        <v>4335.527</v>
      </c>
      <c r="D40" s="143">
        <v>3</v>
      </c>
      <c r="E40" s="145">
        <v>64.316999999999993</v>
      </c>
      <c r="F40" s="143">
        <v>0</v>
      </c>
      <c r="G40" s="145">
        <v>0</v>
      </c>
      <c r="H40" s="143">
        <v>238</v>
      </c>
      <c r="I40" s="145">
        <v>4399.8440000000001</v>
      </c>
      <c r="J40" s="95"/>
    </row>
    <row r="41" spans="1:10">
      <c r="A41" s="205" t="s">
        <v>414</v>
      </c>
      <c r="B41" s="143">
        <v>41205</v>
      </c>
      <c r="C41" s="144">
        <v>30001.791000000001</v>
      </c>
      <c r="D41" s="143">
        <v>1841</v>
      </c>
      <c r="E41" s="145">
        <v>14081.642</v>
      </c>
      <c r="F41" s="143">
        <v>4413</v>
      </c>
      <c r="G41" s="145">
        <v>30175.758999999998</v>
      </c>
      <c r="H41" s="143">
        <v>38633</v>
      </c>
      <c r="I41" s="145">
        <v>13907.674000000006</v>
      </c>
      <c r="J41" s="95"/>
    </row>
    <row r="42" spans="1:10">
      <c r="A42" s="206"/>
      <c r="B42" s="143">
        <v>0</v>
      </c>
      <c r="C42" s="144">
        <v>27717.182000000001</v>
      </c>
      <c r="D42" s="143">
        <v>0</v>
      </c>
      <c r="E42" s="145">
        <v>13384.385</v>
      </c>
      <c r="F42" s="143">
        <v>0</v>
      </c>
      <c r="G42" s="145">
        <v>28292.165000000001</v>
      </c>
      <c r="H42" s="143">
        <v>0</v>
      </c>
      <c r="I42" s="145">
        <v>12809.402000000002</v>
      </c>
      <c r="J42" s="95"/>
    </row>
    <row r="43" spans="1:10">
      <c r="A43" s="205" t="s">
        <v>415</v>
      </c>
      <c r="B43" s="143">
        <v>23755</v>
      </c>
      <c r="C43" s="144">
        <v>8167.3649999999998</v>
      </c>
      <c r="D43" s="143">
        <v>1656</v>
      </c>
      <c r="E43" s="145">
        <v>15645.138999999999</v>
      </c>
      <c r="F43" s="143">
        <v>1233</v>
      </c>
      <c r="G43" s="145">
        <v>11113.273999999999</v>
      </c>
      <c r="H43" s="143">
        <v>24178</v>
      </c>
      <c r="I43" s="145">
        <v>12699.230000000001</v>
      </c>
      <c r="J43" s="95"/>
    </row>
    <row r="44" spans="1:10">
      <c r="A44" s="206"/>
      <c r="B44" s="143">
        <v>0</v>
      </c>
      <c r="C44" s="144">
        <v>7513.9570000000003</v>
      </c>
      <c r="D44" s="143">
        <v>0</v>
      </c>
      <c r="E44" s="145">
        <v>14450.596</v>
      </c>
      <c r="F44" s="143">
        <v>0</v>
      </c>
      <c r="G44" s="145">
        <v>10270.916999999999</v>
      </c>
      <c r="H44" s="143">
        <v>0</v>
      </c>
      <c r="I44" s="145">
        <v>11693.636</v>
      </c>
      <c r="J44" s="95"/>
    </row>
    <row r="45" spans="1:10">
      <c r="A45" s="205" t="s">
        <v>416</v>
      </c>
      <c r="B45" s="143">
        <v>307</v>
      </c>
      <c r="C45" s="144">
        <v>3106.7510000000002</v>
      </c>
      <c r="D45" s="143">
        <v>2</v>
      </c>
      <c r="E45" s="145">
        <v>73.33</v>
      </c>
      <c r="F45" s="143">
        <v>0</v>
      </c>
      <c r="G45" s="145">
        <v>0</v>
      </c>
      <c r="H45" s="143">
        <v>309</v>
      </c>
      <c r="I45" s="145">
        <v>3180.0810000000001</v>
      </c>
      <c r="J45" s="95"/>
    </row>
    <row r="46" spans="1:10">
      <c r="A46" s="206"/>
      <c r="B46" s="143">
        <v>132</v>
      </c>
      <c r="C46" s="144">
        <v>2858.2139999999999</v>
      </c>
      <c r="D46" s="143">
        <v>2</v>
      </c>
      <c r="E46" s="145">
        <v>67.462999999999994</v>
      </c>
      <c r="F46" s="143">
        <v>0</v>
      </c>
      <c r="G46" s="145">
        <v>0</v>
      </c>
      <c r="H46" s="143">
        <v>134</v>
      </c>
      <c r="I46" s="145">
        <v>2925.6770000000001</v>
      </c>
      <c r="J46" s="95"/>
    </row>
    <row r="47" spans="1:10">
      <c r="A47" s="205" t="s">
        <v>417</v>
      </c>
      <c r="B47" s="143">
        <v>318</v>
      </c>
      <c r="C47" s="144">
        <v>1304.354</v>
      </c>
      <c r="D47" s="143">
        <v>0</v>
      </c>
      <c r="E47" s="145">
        <v>0</v>
      </c>
      <c r="F47" s="143">
        <v>0</v>
      </c>
      <c r="G47" s="145">
        <v>0</v>
      </c>
      <c r="H47" s="143">
        <v>318</v>
      </c>
      <c r="I47" s="145">
        <v>1304.354</v>
      </c>
      <c r="J47" s="95"/>
    </row>
    <row r="48" spans="1:10">
      <c r="A48" s="206"/>
      <c r="B48" s="143">
        <v>117</v>
      </c>
      <c r="C48" s="144">
        <v>1201.2280000000001</v>
      </c>
      <c r="D48" s="143">
        <v>0</v>
      </c>
      <c r="E48" s="145">
        <v>0</v>
      </c>
      <c r="F48" s="143">
        <v>0</v>
      </c>
      <c r="G48" s="145">
        <v>0</v>
      </c>
      <c r="H48" s="143">
        <v>117</v>
      </c>
      <c r="I48" s="145">
        <v>1201.2280000000001</v>
      </c>
      <c r="J48" s="95"/>
    </row>
    <row r="49" spans="1:10">
      <c r="A49" s="205" t="s">
        <v>418</v>
      </c>
      <c r="B49" s="143">
        <v>91</v>
      </c>
      <c r="C49" s="144">
        <v>713.62400000000002</v>
      </c>
      <c r="D49" s="143">
        <v>38</v>
      </c>
      <c r="E49" s="145">
        <v>128.96700000000001</v>
      </c>
      <c r="F49" s="143">
        <v>11</v>
      </c>
      <c r="G49" s="145">
        <v>165.12</v>
      </c>
      <c r="H49" s="143">
        <v>118</v>
      </c>
      <c r="I49" s="145">
        <v>677.471</v>
      </c>
      <c r="J49" s="95"/>
    </row>
    <row r="50" spans="1:10">
      <c r="A50" s="206"/>
      <c r="B50" s="143">
        <v>74</v>
      </c>
      <c r="C50" s="144">
        <v>656.43</v>
      </c>
      <c r="D50" s="143">
        <v>37</v>
      </c>
      <c r="E50" s="145">
        <v>118.29900000000001</v>
      </c>
      <c r="F50" s="143">
        <v>10</v>
      </c>
      <c r="G50" s="145">
        <v>151.911</v>
      </c>
      <c r="H50" s="143">
        <v>101</v>
      </c>
      <c r="I50" s="145">
        <v>622.81799999999998</v>
      </c>
      <c r="J50" s="95"/>
    </row>
    <row r="51" spans="1:10">
      <c r="A51" s="205" t="s">
        <v>419</v>
      </c>
      <c r="B51" s="143">
        <v>19</v>
      </c>
      <c r="C51" s="144">
        <v>39.049999999999997</v>
      </c>
      <c r="D51" s="143">
        <v>30</v>
      </c>
      <c r="E51" s="145">
        <v>496.43</v>
      </c>
      <c r="F51" s="143">
        <v>20</v>
      </c>
      <c r="G51" s="145">
        <v>93.09</v>
      </c>
      <c r="H51" s="143">
        <v>29</v>
      </c>
      <c r="I51" s="145">
        <v>442.39</v>
      </c>
      <c r="J51" s="95"/>
    </row>
    <row r="52" spans="1:10">
      <c r="A52" s="206"/>
      <c r="B52" s="143">
        <v>19</v>
      </c>
      <c r="C52" s="144">
        <v>35.926000000000002</v>
      </c>
      <c r="D52" s="143">
        <v>16</v>
      </c>
      <c r="E52" s="145">
        <v>473.93200000000002</v>
      </c>
      <c r="F52" s="143">
        <v>20</v>
      </c>
      <c r="G52" s="145">
        <v>85.643000000000001</v>
      </c>
      <c r="H52" s="143">
        <v>15</v>
      </c>
      <c r="I52" s="145">
        <v>424.21500000000003</v>
      </c>
      <c r="J52" s="95"/>
    </row>
    <row r="53" spans="1:10">
      <c r="A53" s="205" t="s">
        <v>420</v>
      </c>
      <c r="B53" s="143">
        <v>47</v>
      </c>
      <c r="C53" s="144">
        <v>417.98899999999998</v>
      </c>
      <c r="D53" s="143">
        <v>11</v>
      </c>
      <c r="E53" s="145">
        <v>67.12</v>
      </c>
      <c r="F53" s="143">
        <v>1</v>
      </c>
      <c r="G53" s="145">
        <v>98.397000000000006</v>
      </c>
      <c r="H53" s="143">
        <v>57</v>
      </c>
      <c r="I53" s="145">
        <v>386.71199999999999</v>
      </c>
      <c r="J53" s="95"/>
    </row>
    <row r="54" spans="1:10">
      <c r="A54" s="206"/>
      <c r="B54" s="143">
        <v>5</v>
      </c>
      <c r="C54" s="144">
        <v>376.50299999999999</v>
      </c>
      <c r="D54" s="143">
        <v>0</v>
      </c>
      <c r="E54" s="145">
        <v>60.154000000000003</v>
      </c>
      <c r="F54" s="143">
        <v>1</v>
      </c>
      <c r="G54" s="145">
        <v>90.525000000000006</v>
      </c>
      <c r="H54" s="143">
        <v>4</v>
      </c>
      <c r="I54" s="145">
        <v>346.13199999999995</v>
      </c>
      <c r="J54" s="95"/>
    </row>
    <row r="55" spans="1:10">
      <c r="A55" s="205" t="s">
        <v>421</v>
      </c>
      <c r="B55" s="143">
        <v>5329</v>
      </c>
      <c r="C55" s="144">
        <v>26215.679</v>
      </c>
      <c r="D55" s="143">
        <v>1212</v>
      </c>
      <c r="E55" s="145">
        <v>8716.0040000000008</v>
      </c>
      <c r="F55" s="143">
        <v>1390</v>
      </c>
      <c r="G55" s="145">
        <v>17152.957999999999</v>
      </c>
      <c r="H55" s="143">
        <v>5151</v>
      </c>
      <c r="I55" s="145">
        <v>17778.725000000006</v>
      </c>
      <c r="J55" s="95"/>
    </row>
    <row r="56" spans="1:10">
      <c r="A56" s="206"/>
      <c r="B56" s="143">
        <v>3750</v>
      </c>
      <c r="C56" s="144">
        <v>24249.724999999999</v>
      </c>
      <c r="D56" s="143">
        <v>1174</v>
      </c>
      <c r="E56" s="145">
        <v>8018.7430000000004</v>
      </c>
      <c r="F56" s="143">
        <v>1260</v>
      </c>
      <c r="G56" s="145">
        <v>15840.186</v>
      </c>
      <c r="H56" s="143">
        <v>3664</v>
      </c>
      <c r="I56" s="145">
        <v>16428.281999999999</v>
      </c>
      <c r="J56" s="95"/>
    </row>
    <row r="57" spans="1:10">
      <c r="A57" s="205" t="s">
        <v>422</v>
      </c>
      <c r="B57" s="143">
        <v>4</v>
      </c>
      <c r="C57" s="144">
        <v>72.53</v>
      </c>
      <c r="D57" s="143">
        <v>0</v>
      </c>
      <c r="E57" s="145">
        <v>0</v>
      </c>
      <c r="F57" s="143">
        <v>4</v>
      </c>
      <c r="G57" s="145">
        <v>72.53</v>
      </c>
      <c r="H57" s="143">
        <v>0</v>
      </c>
      <c r="I57" s="145">
        <v>0</v>
      </c>
      <c r="J57" s="95"/>
    </row>
    <row r="58" spans="1:10">
      <c r="A58" s="206"/>
      <c r="B58" s="143">
        <v>4</v>
      </c>
      <c r="C58" s="144">
        <v>66.727000000000004</v>
      </c>
      <c r="D58" s="143">
        <v>0</v>
      </c>
      <c r="E58" s="145">
        <v>0</v>
      </c>
      <c r="F58" s="143">
        <v>4</v>
      </c>
      <c r="G58" s="145">
        <v>66.727000000000004</v>
      </c>
      <c r="H58" s="143">
        <v>0</v>
      </c>
      <c r="I58" s="145">
        <v>0</v>
      </c>
      <c r="J58" s="95"/>
    </row>
    <row r="59" spans="1:10">
      <c r="A59" s="205" t="s">
        <v>423</v>
      </c>
      <c r="B59" s="143">
        <v>0</v>
      </c>
      <c r="C59" s="144">
        <v>0</v>
      </c>
      <c r="D59" s="143">
        <v>0</v>
      </c>
      <c r="E59" s="145">
        <v>0</v>
      </c>
      <c r="F59" s="143">
        <v>0</v>
      </c>
      <c r="G59" s="145">
        <v>0</v>
      </c>
      <c r="H59" s="143">
        <v>0</v>
      </c>
      <c r="I59" s="145">
        <v>0</v>
      </c>
      <c r="J59" s="95"/>
    </row>
    <row r="60" spans="1:10">
      <c r="A60" s="206"/>
      <c r="B60" s="143">
        <v>0</v>
      </c>
      <c r="C60" s="144">
        <v>2E-3</v>
      </c>
      <c r="D60" s="143">
        <v>0</v>
      </c>
      <c r="E60" s="145">
        <v>0</v>
      </c>
      <c r="F60" s="143">
        <v>0</v>
      </c>
      <c r="G60" s="145">
        <v>0</v>
      </c>
      <c r="H60" s="143">
        <v>0</v>
      </c>
      <c r="I60" s="145">
        <v>2E-3</v>
      </c>
      <c r="J60" s="95"/>
    </row>
    <row r="61" spans="1:10">
      <c r="A61" s="205" t="s">
        <v>424</v>
      </c>
      <c r="B61" s="143">
        <v>719</v>
      </c>
      <c r="C61" s="144">
        <v>28558.129000000001</v>
      </c>
      <c r="D61" s="143">
        <v>678</v>
      </c>
      <c r="E61" s="145">
        <v>5097.7700000000004</v>
      </c>
      <c r="F61" s="143">
        <v>668</v>
      </c>
      <c r="G61" s="145">
        <v>15766.18</v>
      </c>
      <c r="H61" s="143">
        <v>729</v>
      </c>
      <c r="I61" s="145">
        <v>17889.719000000005</v>
      </c>
      <c r="J61" s="91"/>
    </row>
    <row r="62" spans="1:10">
      <c r="A62" s="206"/>
      <c r="B62" s="143">
        <v>0</v>
      </c>
      <c r="C62" s="144">
        <v>28418.144</v>
      </c>
      <c r="D62" s="143">
        <v>0</v>
      </c>
      <c r="E62" s="145">
        <v>4747.9070000000002</v>
      </c>
      <c r="F62" s="143">
        <v>0</v>
      </c>
      <c r="G62" s="145">
        <v>15362.847</v>
      </c>
      <c r="H62" s="143">
        <v>0</v>
      </c>
      <c r="I62" s="145">
        <v>17803.203999999998</v>
      </c>
      <c r="J62" s="91"/>
    </row>
    <row r="63" spans="1:10">
      <c r="A63" s="205" t="s">
        <v>425</v>
      </c>
      <c r="B63" s="143">
        <v>-62</v>
      </c>
      <c r="C63" s="144">
        <v>16071.858</v>
      </c>
      <c r="D63" s="143">
        <v>0</v>
      </c>
      <c r="E63" s="145">
        <v>0</v>
      </c>
      <c r="F63" s="143">
        <v>0</v>
      </c>
      <c r="G63" s="145">
        <v>622.46</v>
      </c>
      <c r="H63" s="143">
        <v>-62</v>
      </c>
      <c r="I63" s="145">
        <v>15449.398000000001</v>
      </c>
      <c r="J63" s="88"/>
    </row>
    <row r="64" spans="1:10">
      <c r="A64" s="206"/>
      <c r="B64" s="143">
        <v>0</v>
      </c>
      <c r="C64" s="144">
        <v>15993.891</v>
      </c>
      <c r="D64" s="143">
        <v>0</v>
      </c>
      <c r="E64" s="145">
        <v>0</v>
      </c>
      <c r="F64" s="143">
        <v>0</v>
      </c>
      <c r="G64" s="145">
        <v>619.34799999999996</v>
      </c>
      <c r="H64" s="143">
        <v>0</v>
      </c>
      <c r="I64" s="145">
        <v>15374.543</v>
      </c>
    </row>
    <row r="65" spans="1:9">
      <c r="A65" s="205" t="s">
        <v>426</v>
      </c>
      <c r="B65" s="143">
        <v>0</v>
      </c>
      <c r="C65" s="144">
        <v>0</v>
      </c>
      <c r="D65" s="143">
        <v>1049</v>
      </c>
      <c r="E65" s="145">
        <v>9542.4320000000007</v>
      </c>
      <c r="F65" s="143">
        <v>1049</v>
      </c>
      <c r="G65" s="145">
        <v>9542.4320000000007</v>
      </c>
      <c r="H65" s="143">
        <v>0</v>
      </c>
      <c r="I65" s="145">
        <v>0</v>
      </c>
    </row>
    <row r="66" spans="1:9">
      <c r="A66" s="206"/>
      <c r="B66" s="143">
        <v>0</v>
      </c>
      <c r="C66" s="144">
        <v>9.6000000000000002E-2</v>
      </c>
      <c r="D66" s="143">
        <v>0</v>
      </c>
      <c r="E66" s="145">
        <v>8756.723</v>
      </c>
      <c r="F66" s="143">
        <v>0</v>
      </c>
      <c r="G66" s="145">
        <v>8756.7060000000001</v>
      </c>
      <c r="H66" s="143">
        <v>0</v>
      </c>
      <c r="I66" s="145">
        <v>0.11299999999937427</v>
      </c>
    </row>
    <row r="67" spans="1:9">
      <c r="A67" s="205" t="s">
        <v>427</v>
      </c>
      <c r="B67" s="143">
        <v>0</v>
      </c>
      <c r="C67" s="144">
        <v>0</v>
      </c>
      <c r="D67" s="143">
        <v>4254</v>
      </c>
      <c r="E67" s="145">
        <v>25559.793000000001</v>
      </c>
      <c r="F67" s="143">
        <v>4195</v>
      </c>
      <c r="G67" s="145">
        <v>24365.983</v>
      </c>
      <c r="H67" s="143">
        <v>59</v>
      </c>
      <c r="I67" s="145">
        <v>1193.8100000000013</v>
      </c>
    </row>
    <row r="68" spans="1:9">
      <c r="A68" s="206"/>
      <c r="B68" s="143">
        <v>0</v>
      </c>
      <c r="C68" s="144">
        <v>0</v>
      </c>
      <c r="D68" s="143">
        <v>3288</v>
      </c>
      <c r="E68" s="145">
        <v>23783.477999999999</v>
      </c>
      <c r="F68" s="143">
        <v>3229</v>
      </c>
      <c r="G68" s="145">
        <v>22685.171999999999</v>
      </c>
      <c r="H68" s="143">
        <v>59</v>
      </c>
      <c r="I68" s="145">
        <v>1098.3060000000005</v>
      </c>
    </row>
    <row r="69" spans="1:9">
      <c r="A69" s="205" t="s">
        <v>428</v>
      </c>
      <c r="B69" s="143">
        <v>192</v>
      </c>
      <c r="C69" s="144">
        <v>1028.2950000000001</v>
      </c>
      <c r="D69" s="143">
        <v>110</v>
      </c>
      <c r="E69" s="145">
        <v>509.21</v>
      </c>
      <c r="F69" s="143">
        <v>230</v>
      </c>
      <c r="G69" s="145">
        <v>1197.806</v>
      </c>
      <c r="H69" s="143">
        <v>72</v>
      </c>
      <c r="I69" s="145">
        <v>339.69900000000007</v>
      </c>
    </row>
    <row r="70" spans="1:9">
      <c r="A70" s="206"/>
      <c r="B70" s="143">
        <v>158</v>
      </c>
      <c r="C70" s="144">
        <v>648.91600000000005</v>
      </c>
      <c r="D70" s="143">
        <v>37</v>
      </c>
      <c r="E70" s="145">
        <v>369.21899999999999</v>
      </c>
      <c r="F70" s="143">
        <v>157</v>
      </c>
      <c r="G70" s="145">
        <v>790.6</v>
      </c>
      <c r="H70" s="143">
        <v>38</v>
      </c>
      <c r="I70" s="145">
        <v>227.53499999999997</v>
      </c>
    </row>
    <row r="71" spans="1:9">
      <c r="A71" s="205" t="s">
        <v>429</v>
      </c>
      <c r="B71" s="143">
        <v>5</v>
      </c>
      <c r="C71" s="144">
        <v>76.03</v>
      </c>
      <c r="D71" s="143">
        <v>9</v>
      </c>
      <c r="E71" s="145">
        <v>75.86</v>
      </c>
      <c r="F71" s="143">
        <v>10</v>
      </c>
      <c r="G71" s="145">
        <v>83.9</v>
      </c>
      <c r="H71" s="143">
        <v>4</v>
      </c>
      <c r="I71" s="145">
        <v>67.989999999999981</v>
      </c>
    </row>
    <row r="72" spans="1:9">
      <c r="A72" s="206"/>
      <c r="B72" s="143">
        <v>4</v>
      </c>
      <c r="C72" s="144">
        <v>66.844999999999999</v>
      </c>
      <c r="D72" s="143">
        <v>6</v>
      </c>
      <c r="E72" s="145">
        <v>66.5</v>
      </c>
      <c r="F72" s="143">
        <v>6</v>
      </c>
      <c r="G72" s="145">
        <v>70.793999999999997</v>
      </c>
      <c r="H72" s="143">
        <v>4</v>
      </c>
      <c r="I72" s="145">
        <v>62.551000000000002</v>
      </c>
    </row>
    <row r="73" spans="1:9">
      <c r="A73" s="205" t="s">
        <v>430</v>
      </c>
      <c r="B73" s="143">
        <v>-143</v>
      </c>
      <c r="C73" s="144">
        <v>1069.04</v>
      </c>
      <c r="D73" s="143">
        <v>0</v>
      </c>
      <c r="E73" s="145">
        <v>0</v>
      </c>
      <c r="F73" s="143">
        <v>0</v>
      </c>
      <c r="G73" s="145">
        <v>0</v>
      </c>
      <c r="H73" s="143">
        <v>-143</v>
      </c>
      <c r="I73" s="145">
        <v>1069.04</v>
      </c>
    </row>
    <row r="74" spans="1:9">
      <c r="A74" s="206"/>
      <c r="B74" s="143">
        <v>0</v>
      </c>
      <c r="C74" s="144">
        <v>1063.6880000000001</v>
      </c>
      <c r="D74" s="143">
        <v>0</v>
      </c>
      <c r="E74" s="145">
        <v>0</v>
      </c>
      <c r="F74" s="143">
        <v>0</v>
      </c>
      <c r="G74" s="145">
        <v>0</v>
      </c>
      <c r="H74" s="143">
        <v>0</v>
      </c>
      <c r="I74" s="145">
        <v>1063.6880000000001</v>
      </c>
    </row>
    <row r="75" spans="1:9">
      <c r="A75" s="205" t="s">
        <v>431</v>
      </c>
      <c r="B75" s="143">
        <v>125</v>
      </c>
      <c r="C75" s="144">
        <v>936.26599999999996</v>
      </c>
      <c r="D75" s="143">
        <v>334</v>
      </c>
      <c r="E75" s="145">
        <v>1518.3979999999999</v>
      </c>
      <c r="F75" s="143">
        <v>75</v>
      </c>
      <c r="G75" s="145">
        <v>327.8</v>
      </c>
      <c r="H75" s="143">
        <v>384</v>
      </c>
      <c r="I75" s="145">
        <v>2126.8639999999996</v>
      </c>
    </row>
    <row r="76" spans="1:9">
      <c r="A76" s="206"/>
      <c r="B76" s="143">
        <v>0</v>
      </c>
      <c r="C76" s="144">
        <v>549.34299999999996</v>
      </c>
      <c r="D76" s="143">
        <v>0</v>
      </c>
      <c r="E76" s="145">
        <v>972.51900000000001</v>
      </c>
      <c r="F76" s="143">
        <v>0</v>
      </c>
      <c r="G76" s="145">
        <v>245.85</v>
      </c>
      <c r="H76" s="143">
        <v>0</v>
      </c>
      <c r="I76" s="145">
        <v>1276.0120000000002</v>
      </c>
    </row>
    <row r="77" spans="1:9">
      <c r="A77" s="205" t="s">
        <v>432</v>
      </c>
      <c r="B77" s="143">
        <v>45</v>
      </c>
      <c r="C77" s="144">
        <v>233.40600000000001</v>
      </c>
      <c r="D77" s="143">
        <v>2</v>
      </c>
      <c r="E77" s="145">
        <v>21.88</v>
      </c>
      <c r="F77" s="143">
        <v>35</v>
      </c>
      <c r="G77" s="145">
        <v>181.41</v>
      </c>
      <c r="H77" s="143">
        <v>12</v>
      </c>
      <c r="I77" s="145">
        <v>73.876000000000005</v>
      </c>
    </row>
    <row r="78" spans="1:9">
      <c r="A78" s="206"/>
      <c r="B78" s="143">
        <v>0</v>
      </c>
      <c r="C78" s="144">
        <v>161.75399999999999</v>
      </c>
      <c r="D78" s="143">
        <v>0</v>
      </c>
      <c r="E78" s="145">
        <v>12.763</v>
      </c>
      <c r="F78" s="143">
        <v>0</v>
      </c>
      <c r="G78" s="145">
        <v>123.369</v>
      </c>
      <c r="H78" s="143">
        <v>0</v>
      </c>
      <c r="I78" s="145">
        <v>51.147999999999996</v>
      </c>
    </row>
    <row r="79" spans="1:9">
      <c r="A79" s="205" t="s">
        <v>433</v>
      </c>
      <c r="B79" s="143">
        <v>6</v>
      </c>
      <c r="C79" s="144">
        <v>140.12</v>
      </c>
      <c r="D79" s="143">
        <v>47</v>
      </c>
      <c r="E79" s="145">
        <v>3779.0590000000002</v>
      </c>
      <c r="F79" s="143">
        <v>47</v>
      </c>
      <c r="G79" s="145">
        <v>3779.0590000000002</v>
      </c>
      <c r="H79" s="143">
        <v>6</v>
      </c>
      <c r="I79" s="145">
        <v>140.11999999999989</v>
      </c>
    </row>
    <row r="80" spans="1:9">
      <c r="A80" s="206"/>
      <c r="B80" s="143">
        <v>6</v>
      </c>
      <c r="C80" s="144">
        <v>128.91499999999999</v>
      </c>
      <c r="D80" s="143">
        <v>15</v>
      </c>
      <c r="E80" s="145">
        <v>3703.0970000000002</v>
      </c>
      <c r="F80" s="143">
        <v>15</v>
      </c>
      <c r="G80" s="145">
        <v>3703.0970000000002</v>
      </c>
      <c r="H80" s="143">
        <v>6</v>
      </c>
      <c r="I80" s="145">
        <v>128.91499999999996</v>
      </c>
    </row>
    <row r="81" spans="1:9">
      <c r="A81" s="205" t="s">
        <v>434</v>
      </c>
      <c r="B81" s="143">
        <v>81</v>
      </c>
      <c r="C81" s="144">
        <v>1849.232</v>
      </c>
      <c r="D81" s="143">
        <v>24</v>
      </c>
      <c r="E81" s="145">
        <v>2427.62</v>
      </c>
      <c r="F81" s="143">
        <v>38</v>
      </c>
      <c r="G81" s="145">
        <v>2596.13</v>
      </c>
      <c r="H81" s="143">
        <v>67</v>
      </c>
      <c r="I81" s="145">
        <v>1680.7219999999998</v>
      </c>
    </row>
    <row r="82" spans="1:9">
      <c r="A82" s="206"/>
      <c r="B82" s="143">
        <v>70</v>
      </c>
      <c r="C82" s="144">
        <v>1700.7650000000001</v>
      </c>
      <c r="D82" s="143">
        <v>22</v>
      </c>
      <c r="E82" s="145">
        <v>2280.096</v>
      </c>
      <c r="F82" s="143">
        <v>34</v>
      </c>
      <c r="G82" s="145">
        <v>2435.127</v>
      </c>
      <c r="H82" s="143">
        <v>58</v>
      </c>
      <c r="I82" s="145">
        <v>1545.7339999999999</v>
      </c>
    </row>
    <row r="83" spans="1:9">
      <c r="A83" s="205" t="s">
        <v>435</v>
      </c>
      <c r="B83" s="143">
        <v>8</v>
      </c>
      <c r="C83" s="144">
        <v>102.288</v>
      </c>
      <c r="D83" s="143">
        <v>74</v>
      </c>
      <c r="E83" s="145">
        <v>323.58</v>
      </c>
      <c r="F83" s="143">
        <v>74</v>
      </c>
      <c r="G83" s="145">
        <v>323.58</v>
      </c>
      <c r="H83" s="143">
        <v>8</v>
      </c>
      <c r="I83" s="145">
        <v>102.28800000000001</v>
      </c>
    </row>
    <row r="84" spans="1:9">
      <c r="A84" s="206"/>
      <c r="B84" s="143">
        <v>3</v>
      </c>
      <c r="C84" s="144">
        <v>60.816000000000003</v>
      </c>
      <c r="D84" s="143">
        <v>1</v>
      </c>
      <c r="E84" s="145">
        <v>242.685</v>
      </c>
      <c r="F84" s="143">
        <v>1</v>
      </c>
      <c r="G84" s="145">
        <v>242.685</v>
      </c>
      <c r="H84" s="143">
        <v>3</v>
      </c>
      <c r="I84" s="145">
        <v>60.815999999999974</v>
      </c>
    </row>
    <row r="85" spans="1:9">
      <c r="A85" s="201" t="s">
        <v>20</v>
      </c>
      <c r="B85" s="146">
        <v>80746</v>
      </c>
      <c r="C85" s="147">
        <v>151483.75899999999</v>
      </c>
      <c r="D85" s="146">
        <v>13980</v>
      </c>
      <c r="E85" s="147">
        <v>111880.698</v>
      </c>
      <c r="F85" s="146">
        <v>16046</v>
      </c>
      <c r="G85" s="147">
        <v>135982.315</v>
      </c>
      <c r="H85" s="146">
        <v>78680</v>
      </c>
      <c r="I85" s="147">
        <v>127382.14200000002</v>
      </c>
    </row>
    <row r="86" spans="1:9">
      <c r="A86" s="202"/>
      <c r="B86" s="146">
        <v>6686</v>
      </c>
      <c r="C86" s="147">
        <v>142192.67300000001</v>
      </c>
      <c r="D86" s="146">
        <v>6510</v>
      </c>
      <c r="E86" s="142">
        <v>102967.201</v>
      </c>
      <c r="F86" s="146">
        <v>5428</v>
      </c>
      <c r="G86" s="142">
        <v>126047.03599999999</v>
      </c>
      <c r="H86" s="146">
        <v>7768</v>
      </c>
      <c r="I86" s="147">
        <v>119112.838</v>
      </c>
    </row>
    <row r="87" spans="1:9">
      <c r="A87" s="203" t="s">
        <v>385</v>
      </c>
      <c r="B87" s="204"/>
      <c r="C87" s="204"/>
      <c r="D87" s="204"/>
      <c r="E87" s="204"/>
      <c r="F87" s="204"/>
      <c r="G87" s="204"/>
      <c r="H87" s="204"/>
      <c r="I87" s="204"/>
    </row>
  </sheetData>
  <mergeCells count="51">
    <mergeCell ref="A79:A80"/>
    <mergeCell ref="A81:A82"/>
    <mergeCell ref="A83:A84"/>
    <mergeCell ref="A85:A86"/>
    <mergeCell ref="A87:I87"/>
    <mergeCell ref="A67:A68"/>
    <mergeCell ref="A69:A70"/>
    <mergeCell ref="A71:A72"/>
    <mergeCell ref="A73:A74"/>
    <mergeCell ref="A75:A76"/>
    <mergeCell ref="A77:A78"/>
    <mergeCell ref="A55:A56"/>
    <mergeCell ref="A57:A58"/>
    <mergeCell ref="A59:A60"/>
    <mergeCell ref="A61:A62"/>
    <mergeCell ref="A63:A64"/>
    <mergeCell ref="A65:A66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sqref="A1:I103"/>
    </sheetView>
  </sheetViews>
  <sheetFormatPr defaultRowHeight="15"/>
  <cols>
    <col min="1" max="1" width="20.42578125" bestFit="1" customWidth="1"/>
    <col min="2" max="9" width="9"/>
    <col min="10" max="10" width="15.285156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475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476</v>
      </c>
      <c r="B7" s="143">
        <v>22</v>
      </c>
      <c r="C7" s="144">
        <v>124.324</v>
      </c>
      <c r="D7" s="143">
        <v>0</v>
      </c>
      <c r="E7" s="145">
        <v>0</v>
      </c>
      <c r="F7" s="143">
        <v>18</v>
      </c>
      <c r="G7" s="145">
        <v>90.965999999999994</v>
      </c>
      <c r="H7" s="143">
        <v>4</v>
      </c>
      <c r="I7" s="145">
        <v>33.358000000000004</v>
      </c>
      <c r="J7" s="95"/>
    </row>
    <row r="8" spans="1:10">
      <c r="A8" s="206"/>
      <c r="B8" s="143">
        <v>22</v>
      </c>
      <c r="C8" s="144">
        <v>113.979</v>
      </c>
      <c r="D8" s="143">
        <v>0</v>
      </c>
      <c r="E8" s="145">
        <v>0</v>
      </c>
      <c r="F8" s="143">
        <v>18</v>
      </c>
      <c r="G8" s="145">
        <v>83.69</v>
      </c>
      <c r="H8" s="143">
        <v>4</v>
      </c>
      <c r="I8" s="145">
        <v>30.289000000000001</v>
      </c>
      <c r="J8" s="95"/>
    </row>
    <row r="9" spans="1:10">
      <c r="A9" s="205" t="s">
        <v>477</v>
      </c>
      <c r="B9" s="143">
        <v>346</v>
      </c>
      <c r="C9" s="144">
        <v>800.85599999999999</v>
      </c>
      <c r="D9" s="143">
        <v>108</v>
      </c>
      <c r="E9" s="145">
        <v>516.04</v>
      </c>
      <c r="F9" s="143">
        <v>347</v>
      </c>
      <c r="G9" s="145">
        <v>830.68600000000004</v>
      </c>
      <c r="H9" s="143">
        <v>107</v>
      </c>
      <c r="I9" s="145">
        <v>486.20999999999992</v>
      </c>
      <c r="J9" s="95"/>
    </row>
    <row r="10" spans="1:10">
      <c r="A10" s="206"/>
      <c r="B10" s="143">
        <v>102</v>
      </c>
      <c r="C10" s="144">
        <v>738.10299999999995</v>
      </c>
      <c r="D10" s="143">
        <v>108</v>
      </c>
      <c r="E10" s="145">
        <v>401.69799999999998</v>
      </c>
      <c r="F10" s="143">
        <v>103</v>
      </c>
      <c r="G10" s="145">
        <v>765.54700000000003</v>
      </c>
      <c r="H10" s="143">
        <v>107</v>
      </c>
      <c r="I10" s="145">
        <v>374.25399999999991</v>
      </c>
      <c r="J10" s="95"/>
    </row>
    <row r="11" spans="1:10">
      <c r="A11" s="205" t="s">
        <v>478</v>
      </c>
      <c r="B11" s="143">
        <v>4</v>
      </c>
      <c r="C11" s="144">
        <v>9.8000000000000007</v>
      </c>
      <c r="D11" s="143">
        <v>27</v>
      </c>
      <c r="E11" s="145">
        <v>852.89</v>
      </c>
      <c r="F11" s="143">
        <v>31</v>
      </c>
      <c r="G11" s="145">
        <v>862.69</v>
      </c>
      <c r="H11" s="143">
        <v>0</v>
      </c>
      <c r="I11" s="145">
        <v>-1.1368683772161603E-13</v>
      </c>
      <c r="J11" s="95"/>
    </row>
    <row r="12" spans="1:10">
      <c r="A12" s="206"/>
      <c r="B12" s="143">
        <v>4</v>
      </c>
      <c r="C12" s="144">
        <v>9.0150000000000006</v>
      </c>
      <c r="D12" s="143">
        <v>26</v>
      </c>
      <c r="E12" s="145">
        <v>770.44399999999996</v>
      </c>
      <c r="F12" s="143">
        <v>30</v>
      </c>
      <c r="G12" s="145">
        <v>779.45899999999995</v>
      </c>
      <c r="H12" s="143">
        <v>0</v>
      </c>
      <c r="I12" s="145">
        <v>0</v>
      </c>
      <c r="J12" s="95"/>
    </row>
    <row r="13" spans="1:10">
      <c r="A13" s="205" t="s">
        <v>479</v>
      </c>
      <c r="B13" s="143">
        <v>15</v>
      </c>
      <c r="C13" s="144">
        <v>173.96899999999999</v>
      </c>
      <c r="D13" s="143">
        <v>20</v>
      </c>
      <c r="E13" s="145">
        <v>259.58999999999997</v>
      </c>
      <c r="F13" s="143">
        <v>0</v>
      </c>
      <c r="G13" s="145">
        <v>0</v>
      </c>
      <c r="H13" s="143">
        <v>35</v>
      </c>
      <c r="I13" s="145">
        <v>433.55899999999997</v>
      </c>
      <c r="J13" s="95"/>
    </row>
    <row r="14" spans="1:10">
      <c r="A14" s="206"/>
      <c r="B14" s="143">
        <v>14</v>
      </c>
      <c r="C14" s="144">
        <v>158.107</v>
      </c>
      <c r="D14" s="143">
        <v>6</v>
      </c>
      <c r="E14" s="145">
        <v>247.13</v>
      </c>
      <c r="F14" s="143">
        <v>0</v>
      </c>
      <c r="G14" s="145">
        <v>0</v>
      </c>
      <c r="H14" s="143">
        <v>20</v>
      </c>
      <c r="I14" s="145">
        <v>405.23699999999997</v>
      </c>
      <c r="J14" s="95"/>
    </row>
    <row r="15" spans="1:10">
      <c r="A15" s="205" t="s">
        <v>480</v>
      </c>
      <c r="B15" s="143">
        <v>5</v>
      </c>
      <c r="C15" s="144">
        <v>246.62</v>
      </c>
      <c r="D15" s="143">
        <v>0</v>
      </c>
      <c r="E15" s="145">
        <v>0</v>
      </c>
      <c r="F15" s="143">
        <v>0</v>
      </c>
      <c r="G15" s="145">
        <v>0</v>
      </c>
      <c r="H15" s="143">
        <v>5</v>
      </c>
      <c r="I15" s="145">
        <v>246.62</v>
      </c>
      <c r="J15" s="95"/>
    </row>
    <row r="16" spans="1:10">
      <c r="A16" s="206"/>
      <c r="B16" s="143">
        <v>4</v>
      </c>
      <c r="C16" s="144">
        <v>226.89</v>
      </c>
      <c r="D16" s="143">
        <v>0</v>
      </c>
      <c r="E16" s="145">
        <v>0</v>
      </c>
      <c r="F16" s="143">
        <v>0</v>
      </c>
      <c r="G16" s="145">
        <v>0</v>
      </c>
      <c r="H16" s="143">
        <v>4</v>
      </c>
      <c r="I16" s="145">
        <v>226.89</v>
      </c>
      <c r="J16" s="95"/>
    </row>
    <row r="17" spans="1:10">
      <c r="A17" s="205" t="s">
        <v>481</v>
      </c>
      <c r="B17" s="143">
        <v>43</v>
      </c>
      <c r="C17" s="144">
        <v>355.73</v>
      </c>
      <c r="D17" s="143">
        <v>69</v>
      </c>
      <c r="E17" s="145">
        <v>337.82600000000002</v>
      </c>
      <c r="F17" s="143">
        <v>112</v>
      </c>
      <c r="G17" s="145">
        <v>693.55600000000004</v>
      </c>
      <c r="H17" s="143">
        <v>0</v>
      </c>
      <c r="I17" s="145">
        <v>0</v>
      </c>
      <c r="J17" s="95"/>
    </row>
    <row r="18" spans="1:10">
      <c r="A18" s="206"/>
      <c r="B18" s="143">
        <v>0</v>
      </c>
      <c r="C18" s="144">
        <v>326.28699999999998</v>
      </c>
      <c r="D18" s="143">
        <v>0</v>
      </c>
      <c r="E18" s="145">
        <v>317.14100000000002</v>
      </c>
      <c r="F18" s="143">
        <v>0</v>
      </c>
      <c r="G18" s="145">
        <v>643.428</v>
      </c>
      <c r="H18" s="143">
        <v>0</v>
      </c>
      <c r="I18" s="145">
        <v>0</v>
      </c>
      <c r="J18" s="95"/>
    </row>
    <row r="19" spans="1:10">
      <c r="A19" s="205" t="s">
        <v>14</v>
      </c>
      <c r="B19" s="143">
        <v>0</v>
      </c>
      <c r="C19" s="144">
        <v>0</v>
      </c>
      <c r="D19" s="143">
        <v>0</v>
      </c>
      <c r="E19" s="145">
        <v>0</v>
      </c>
      <c r="F19" s="143">
        <v>0</v>
      </c>
      <c r="G19" s="145">
        <v>0</v>
      </c>
      <c r="H19" s="143">
        <v>0</v>
      </c>
      <c r="I19" s="145">
        <v>0</v>
      </c>
      <c r="J19" s="95"/>
    </row>
    <row r="20" spans="1:10">
      <c r="A20" s="206"/>
      <c r="B20" s="143">
        <v>0</v>
      </c>
      <c r="C20" s="144">
        <v>0.14399999999999999</v>
      </c>
      <c r="D20" s="143">
        <v>0</v>
      </c>
      <c r="E20" s="145">
        <v>0</v>
      </c>
      <c r="F20" s="143">
        <v>0</v>
      </c>
      <c r="G20" s="145">
        <v>0</v>
      </c>
      <c r="H20" s="143">
        <v>0</v>
      </c>
      <c r="I20" s="145">
        <v>0.14399999999999999</v>
      </c>
      <c r="J20" s="95"/>
    </row>
    <row r="21" spans="1:10">
      <c r="A21" s="205" t="s">
        <v>482</v>
      </c>
      <c r="B21" s="143">
        <v>5</v>
      </c>
      <c r="C21" s="144">
        <v>133.66499999999999</v>
      </c>
      <c r="D21" s="143">
        <v>8</v>
      </c>
      <c r="E21" s="145">
        <v>67.47</v>
      </c>
      <c r="F21" s="143">
        <v>0</v>
      </c>
      <c r="G21" s="145">
        <v>0</v>
      </c>
      <c r="H21" s="143">
        <v>13</v>
      </c>
      <c r="I21" s="145">
        <v>201.13499999999999</v>
      </c>
      <c r="J21" s="95"/>
    </row>
    <row r="22" spans="1:10">
      <c r="A22" s="206"/>
      <c r="B22" s="143">
        <v>2</v>
      </c>
      <c r="C22" s="144">
        <v>122.97199999999999</v>
      </c>
      <c r="D22" s="143">
        <v>7</v>
      </c>
      <c r="E22" s="145">
        <v>55.411000000000001</v>
      </c>
      <c r="F22" s="143">
        <v>0</v>
      </c>
      <c r="G22" s="145">
        <v>0</v>
      </c>
      <c r="H22" s="143">
        <v>9</v>
      </c>
      <c r="I22" s="145">
        <v>178.38299999999998</v>
      </c>
      <c r="J22" s="95"/>
    </row>
    <row r="23" spans="1:10">
      <c r="A23" s="205" t="s">
        <v>483</v>
      </c>
      <c r="B23" s="143">
        <v>24</v>
      </c>
      <c r="C23" s="144">
        <v>172.25899999999999</v>
      </c>
      <c r="D23" s="143">
        <v>0</v>
      </c>
      <c r="E23" s="145">
        <v>0</v>
      </c>
      <c r="F23" s="143">
        <v>24</v>
      </c>
      <c r="G23" s="145">
        <v>172.25899999999999</v>
      </c>
      <c r="H23" s="143">
        <v>0</v>
      </c>
      <c r="I23" s="145">
        <v>0</v>
      </c>
      <c r="J23" s="95"/>
    </row>
    <row r="24" spans="1:10">
      <c r="A24" s="206"/>
      <c r="B24" s="143">
        <v>12</v>
      </c>
      <c r="C24" s="144">
        <v>147.922</v>
      </c>
      <c r="D24" s="143">
        <v>0</v>
      </c>
      <c r="E24" s="145">
        <v>0</v>
      </c>
      <c r="F24" s="143">
        <v>12</v>
      </c>
      <c r="G24" s="145">
        <v>147.922</v>
      </c>
      <c r="H24" s="143">
        <v>0</v>
      </c>
      <c r="I24" s="145">
        <v>0</v>
      </c>
      <c r="J24" s="95"/>
    </row>
    <row r="25" spans="1:10">
      <c r="A25" s="205" t="s">
        <v>484</v>
      </c>
      <c r="B25" s="143">
        <v>9</v>
      </c>
      <c r="C25" s="144">
        <v>92.25</v>
      </c>
      <c r="D25" s="143">
        <v>0</v>
      </c>
      <c r="E25" s="145">
        <v>0</v>
      </c>
      <c r="F25" s="143">
        <v>0</v>
      </c>
      <c r="G25" s="145">
        <v>0</v>
      </c>
      <c r="H25" s="143">
        <v>9</v>
      </c>
      <c r="I25" s="145">
        <v>92.25</v>
      </c>
      <c r="J25" s="95"/>
    </row>
    <row r="26" spans="1:10">
      <c r="A26" s="206"/>
      <c r="B26" s="143">
        <v>7</v>
      </c>
      <c r="C26" s="144">
        <v>84.87</v>
      </c>
      <c r="D26" s="143">
        <v>0</v>
      </c>
      <c r="E26" s="145">
        <v>0</v>
      </c>
      <c r="F26" s="143">
        <v>0</v>
      </c>
      <c r="G26" s="145">
        <v>0</v>
      </c>
      <c r="H26" s="143">
        <v>7</v>
      </c>
      <c r="I26" s="145">
        <v>84.87</v>
      </c>
      <c r="J26" s="95"/>
    </row>
    <row r="27" spans="1:10">
      <c r="A27" s="205" t="s">
        <v>485</v>
      </c>
      <c r="B27" s="143">
        <v>8</v>
      </c>
      <c r="C27" s="144">
        <v>32.106000000000002</v>
      </c>
      <c r="D27" s="143">
        <v>21</v>
      </c>
      <c r="E27" s="145">
        <v>482.04300000000001</v>
      </c>
      <c r="F27" s="143">
        <v>17</v>
      </c>
      <c r="G27" s="145">
        <v>388.589</v>
      </c>
      <c r="H27" s="143">
        <v>12</v>
      </c>
      <c r="I27" s="145">
        <v>125.56</v>
      </c>
      <c r="J27" s="95"/>
    </row>
    <row r="28" spans="1:10">
      <c r="A28" s="206"/>
      <c r="B28" s="143">
        <v>8</v>
      </c>
      <c r="C28" s="144">
        <v>27.097000000000001</v>
      </c>
      <c r="D28" s="143">
        <v>17</v>
      </c>
      <c r="E28" s="145">
        <v>443.71</v>
      </c>
      <c r="F28" s="143">
        <v>15</v>
      </c>
      <c r="G28" s="145">
        <v>356.524</v>
      </c>
      <c r="H28" s="143">
        <v>10</v>
      </c>
      <c r="I28" s="145">
        <v>114.28299999999996</v>
      </c>
      <c r="J28" s="95"/>
    </row>
    <row r="29" spans="1:10">
      <c r="A29" s="205" t="s">
        <v>486</v>
      </c>
      <c r="B29" s="143">
        <v>9</v>
      </c>
      <c r="C29" s="144">
        <v>90.14</v>
      </c>
      <c r="D29" s="143">
        <v>0</v>
      </c>
      <c r="E29" s="145">
        <v>0</v>
      </c>
      <c r="F29" s="143">
        <v>0</v>
      </c>
      <c r="G29" s="145">
        <v>0</v>
      </c>
      <c r="H29" s="143">
        <v>9</v>
      </c>
      <c r="I29" s="145">
        <v>90.14</v>
      </c>
      <c r="J29" s="95"/>
    </row>
    <row r="30" spans="1:10">
      <c r="A30" s="206"/>
      <c r="B30" s="143">
        <v>8</v>
      </c>
      <c r="C30" s="144">
        <v>82.93</v>
      </c>
      <c r="D30" s="143">
        <v>0</v>
      </c>
      <c r="E30" s="145">
        <v>0</v>
      </c>
      <c r="F30" s="143">
        <v>0</v>
      </c>
      <c r="G30" s="145">
        <v>0</v>
      </c>
      <c r="H30" s="143">
        <v>8</v>
      </c>
      <c r="I30" s="145">
        <v>82.93</v>
      </c>
      <c r="J30" s="95"/>
    </row>
    <row r="31" spans="1:10">
      <c r="A31" s="205" t="s">
        <v>487</v>
      </c>
      <c r="B31" s="143">
        <v>1</v>
      </c>
      <c r="C31" s="144">
        <v>23.4</v>
      </c>
      <c r="D31" s="143">
        <v>0</v>
      </c>
      <c r="E31" s="145">
        <v>0</v>
      </c>
      <c r="F31" s="143">
        <v>0</v>
      </c>
      <c r="G31" s="145">
        <v>0</v>
      </c>
      <c r="H31" s="143">
        <v>1</v>
      </c>
      <c r="I31" s="145">
        <v>23.4</v>
      </c>
      <c r="J31" s="95"/>
    </row>
    <row r="32" spans="1:10">
      <c r="A32" s="206"/>
      <c r="B32" s="143">
        <v>1</v>
      </c>
      <c r="C32" s="144">
        <v>21.527999999999999</v>
      </c>
      <c r="D32" s="143">
        <v>0</v>
      </c>
      <c r="E32" s="145">
        <v>0</v>
      </c>
      <c r="F32" s="143">
        <v>0</v>
      </c>
      <c r="G32" s="145">
        <v>0</v>
      </c>
      <c r="H32" s="143">
        <v>1</v>
      </c>
      <c r="I32" s="145">
        <v>21.527999999999999</v>
      </c>
      <c r="J32" s="95"/>
    </row>
    <row r="33" spans="1:10">
      <c r="A33" s="205" t="s">
        <v>488</v>
      </c>
      <c r="B33" s="143">
        <v>0</v>
      </c>
      <c r="C33" s="144">
        <v>0</v>
      </c>
      <c r="D33" s="143">
        <v>0</v>
      </c>
      <c r="E33" s="145">
        <v>0</v>
      </c>
      <c r="F33" s="143">
        <v>0</v>
      </c>
      <c r="G33" s="145">
        <v>0</v>
      </c>
      <c r="H33" s="143">
        <v>0</v>
      </c>
      <c r="I33" s="145">
        <v>0</v>
      </c>
      <c r="J33" s="95"/>
    </row>
    <row r="34" spans="1:10">
      <c r="A34" s="206"/>
      <c r="B34" s="143">
        <v>0</v>
      </c>
      <c r="C34" s="144">
        <v>3.0000000000000001E-3</v>
      </c>
      <c r="D34" s="143">
        <v>0</v>
      </c>
      <c r="E34" s="145">
        <v>0</v>
      </c>
      <c r="F34" s="143">
        <v>0</v>
      </c>
      <c r="G34" s="145">
        <v>0</v>
      </c>
      <c r="H34" s="143">
        <v>0</v>
      </c>
      <c r="I34" s="145">
        <v>3.0000000000000001E-3</v>
      </c>
      <c r="J34" s="95"/>
    </row>
    <row r="35" spans="1:10">
      <c r="A35" s="205" t="s">
        <v>489</v>
      </c>
      <c r="B35" s="143">
        <v>45</v>
      </c>
      <c r="C35" s="144">
        <v>325.38</v>
      </c>
      <c r="D35" s="143">
        <v>309</v>
      </c>
      <c r="E35" s="145">
        <v>1484.443</v>
      </c>
      <c r="F35" s="143">
        <v>0</v>
      </c>
      <c r="G35" s="145">
        <v>0</v>
      </c>
      <c r="H35" s="143">
        <v>354</v>
      </c>
      <c r="I35" s="145">
        <v>1809.8229999999999</v>
      </c>
      <c r="J35" s="95"/>
    </row>
    <row r="36" spans="1:10">
      <c r="A36" s="206"/>
      <c r="B36" s="143">
        <v>34</v>
      </c>
      <c r="C36" s="144">
        <v>300.34899999999999</v>
      </c>
      <c r="D36" s="143">
        <v>265</v>
      </c>
      <c r="E36" s="145">
        <v>1382.4059999999999</v>
      </c>
      <c r="F36" s="143">
        <v>0</v>
      </c>
      <c r="G36" s="145">
        <v>0</v>
      </c>
      <c r="H36" s="143">
        <v>299</v>
      </c>
      <c r="I36" s="145">
        <v>1682.7549999999999</v>
      </c>
      <c r="J36" s="95"/>
    </row>
    <row r="37" spans="1:10">
      <c r="A37" s="205" t="s">
        <v>490</v>
      </c>
      <c r="B37" s="143">
        <v>0</v>
      </c>
      <c r="C37" s="144">
        <v>0</v>
      </c>
      <c r="D37" s="143">
        <v>465</v>
      </c>
      <c r="E37" s="145">
        <v>1195.6859999999999</v>
      </c>
      <c r="F37" s="143">
        <v>389</v>
      </c>
      <c r="G37" s="145">
        <v>984.95600000000002</v>
      </c>
      <c r="H37" s="143">
        <v>76</v>
      </c>
      <c r="I37" s="145">
        <v>210.7299999999999</v>
      </c>
      <c r="J37" s="95"/>
    </row>
    <row r="38" spans="1:10">
      <c r="A38" s="206"/>
      <c r="B38" s="143">
        <v>0</v>
      </c>
      <c r="C38" s="144">
        <v>0</v>
      </c>
      <c r="D38" s="143">
        <v>251</v>
      </c>
      <c r="E38" s="145">
        <v>1060.8620000000001</v>
      </c>
      <c r="F38" s="143">
        <v>175</v>
      </c>
      <c r="G38" s="145">
        <v>918.26</v>
      </c>
      <c r="H38" s="143">
        <v>76</v>
      </c>
      <c r="I38" s="145">
        <v>142.60200000000009</v>
      </c>
      <c r="J38" s="95"/>
    </row>
    <row r="39" spans="1:10">
      <c r="A39" s="205" t="s">
        <v>491</v>
      </c>
      <c r="B39" s="143">
        <v>74</v>
      </c>
      <c r="C39" s="144">
        <v>494.15100000000001</v>
      </c>
      <c r="D39" s="143">
        <v>412</v>
      </c>
      <c r="E39" s="145">
        <v>1685.43</v>
      </c>
      <c r="F39" s="143">
        <v>0</v>
      </c>
      <c r="G39" s="145">
        <v>0</v>
      </c>
      <c r="H39" s="143">
        <v>486</v>
      </c>
      <c r="I39" s="145">
        <v>2179.5810000000001</v>
      </c>
      <c r="J39" s="95"/>
    </row>
    <row r="40" spans="1:10">
      <c r="A40" s="206"/>
      <c r="B40" s="143">
        <v>53</v>
      </c>
      <c r="C40" s="144">
        <v>459.19799999999998</v>
      </c>
      <c r="D40" s="143">
        <v>324</v>
      </c>
      <c r="E40" s="145">
        <v>1583.9639999999999</v>
      </c>
      <c r="F40" s="143">
        <v>0</v>
      </c>
      <c r="G40" s="145">
        <v>0</v>
      </c>
      <c r="H40" s="143">
        <v>377</v>
      </c>
      <c r="I40" s="145">
        <v>2043.1619999999998</v>
      </c>
      <c r="J40" s="95"/>
    </row>
    <row r="41" spans="1:10">
      <c r="A41" s="205" t="s">
        <v>492</v>
      </c>
      <c r="B41" s="143">
        <v>557</v>
      </c>
      <c r="C41" s="144">
        <v>1144</v>
      </c>
      <c r="D41" s="143">
        <v>201</v>
      </c>
      <c r="E41" s="145">
        <v>772.02</v>
      </c>
      <c r="F41" s="143">
        <v>569</v>
      </c>
      <c r="G41" s="145">
        <v>1329.43</v>
      </c>
      <c r="H41" s="143">
        <v>189</v>
      </c>
      <c r="I41" s="145">
        <v>586.58999999999992</v>
      </c>
      <c r="J41" s="95"/>
    </row>
    <row r="42" spans="1:10">
      <c r="A42" s="206"/>
      <c r="B42" s="143">
        <v>291</v>
      </c>
      <c r="C42" s="144">
        <v>1058.7190000000001</v>
      </c>
      <c r="D42" s="143">
        <v>201</v>
      </c>
      <c r="E42" s="145">
        <v>575.23</v>
      </c>
      <c r="F42" s="143">
        <v>303</v>
      </c>
      <c r="G42" s="145">
        <v>1229.3140000000001</v>
      </c>
      <c r="H42" s="143">
        <v>189</v>
      </c>
      <c r="I42" s="145">
        <v>404.63499999999999</v>
      </c>
      <c r="J42" s="95"/>
    </row>
    <row r="43" spans="1:10">
      <c r="A43" s="205" t="s">
        <v>493</v>
      </c>
      <c r="B43" s="143">
        <v>210</v>
      </c>
      <c r="C43" s="144">
        <v>1448.0239999999999</v>
      </c>
      <c r="D43" s="143">
        <v>935</v>
      </c>
      <c r="E43" s="145">
        <v>4570.5309999999999</v>
      </c>
      <c r="F43" s="143">
        <v>0</v>
      </c>
      <c r="G43" s="145">
        <v>0</v>
      </c>
      <c r="H43" s="143">
        <v>1145</v>
      </c>
      <c r="I43" s="145">
        <v>6018.5550000000003</v>
      </c>
      <c r="J43" s="95"/>
    </row>
    <row r="44" spans="1:10">
      <c r="A44" s="206"/>
      <c r="B44" s="143">
        <v>92</v>
      </c>
      <c r="C44" s="144">
        <v>1346.1110000000001</v>
      </c>
      <c r="D44" s="143">
        <v>728</v>
      </c>
      <c r="E44" s="145">
        <v>4277.4830000000002</v>
      </c>
      <c r="F44" s="143">
        <v>0</v>
      </c>
      <c r="G44" s="145">
        <v>0</v>
      </c>
      <c r="H44" s="143">
        <v>820</v>
      </c>
      <c r="I44" s="145">
        <v>5623.5940000000001</v>
      </c>
      <c r="J44" s="95"/>
    </row>
    <row r="45" spans="1:10">
      <c r="A45" s="205" t="s">
        <v>494</v>
      </c>
      <c r="B45" s="143">
        <v>54</v>
      </c>
      <c r="C45" s="144">
        <v>652.21199999999999</v>
      </c>
      <c r="D45" s="143">
        <v>427</v>
      </c>
      <c r="E45" s="145">
        <v>1280.6759999999999</v>
      </c>
      <c r="F45" s="143">
        <v>0</v>
      </c>
      <c r="G45" s="145">
        <v>0</v>
      </c>
      <c r="H45" s="143">
        <v>481</v>
      </c>
      <c r="I45" s="145">
        <v>1932.8879999999999</v>
      </c>
      <c r="J45" s="95"/>
    </row>
    <row r="46" spans="1:10">
      <c r="A46" s="206"/>
      <c r="B46" s="143">
        <v>53</v>
      </c>
      <c r="C46" s="144">
        <v>602.65</v>
      </c>
      <c r="D46" s="143">
        <v>338</v>
      </c>
      <c r="E46" s="145">
        <v>1132.4159999999999</v>
      </c>
      <c r="F46" s="143">
        <v>0</v>
      </c>
      <c r="G46" s="145">
        <v>0</v>
      </c>
      <c r="H46" s="143">
        <v>391</v>
      </c>
      <c r="I46" s="145">
        <v>1735.0659999999998</v>
      </c>
      <c r="J46" s="95"/>
    </row>
    <row r="47" spans="1:10">
      <c r="A47" s="205" t="s">
        <v>495</v>
      </c>
      <c r="B47" s="143">
        <v>147</v>
      </c>
      <c r="C47" s="144">
        <v>886.31500000000005</v>
      </c>
      <c r="D47" s="143">
        <v>438</v>
      </c>
      <c r="E47" s="145">
        <v>2402.6640000000002</v>
      </c>
      <c r="F47" s="143">
        <v>0</v>
      </c>
      <c r="G47" s="145">
        <v>0</v>
      </c>
      <c r="H47" s="143">
        <v>585</v>
      </c>
      <c r="I47" s="145">
        <v>3288.9790000000003</v>
      </c>
      <c r="J47" s="95"/>
    </row>
    <row r="48" spans="1:10">
      <c r="A48" s="206"/>
      <c r="B48" s="143">
        <v>89</v>
      </c>
      <c r="C48" s="144">
        <v>818.029</v>
      </c>
      <c r="D48" s="143">
        <v>323</v>
      </c>
      <c r="E48" s="145">
        <v>2151.6350000000002</v>
      </c>
      <c r="F48" s="143">
        <v>0</v>
      </c>
      <c r="G48" s="145">
        <v>0</v>
      </c>
      <c r="H48" s="143">
        <v>412</v>
      </c>
      <c r="I48" s="145">
        <v>2969.6640000000002</v>
      </c>
      <c r="J48" s="95"/>
    </row>
    <row r="49" spans="1:10">
      <c r="A49" s="205" t="s">
        <v>496</v>
      </c>
      <c r="B49" s="143">
        <v>0</v>
      </c>
      <c r="C49" s="144">
        <v>0</v>
      </c>
      <c r="D49" s="143">
        <v>517</v>
      </c>
      <c r="E49" s="145">
        <v>2585.77</v>
      </c>
      <c r="F49" s="143">
        <v>0</v>
      </c>
      <c r="G49" s="145">
        <v>0</v>
      </c>
      <c r="H49" s="143">
        <v>517</v>
      </c>
      <c r="I49" s="145">
        <v>2585.77</v>
      </c>
      <c r="J49" s="95"/>
    </row>
    <row r="50" spans="1:10">
      <c r="A50" s="206"/>
      <c r="B50" s="143">
        <v>0</v>
      </c>
      <c r="C50" s="144">
        <v>0</v>
      </c>
      <c r="D50" s="143">
        <v>404</v>
      </c>
      <c r="E50" s="145">
        <v>2431.922</v>
      </c>
      <c r="F50" s="143">
        <v>0</v>
      </c>
      <c r="G50" s="145">
        <v>0</v>
      </c>
      <c r="H50" s="143">
        <v>404</v>
      </c>
      <c r="I50" s="145">
        <v>2431.922</v>
      </c>
      <c r="J50" s="95"/>
    </row>
    <row r="51" spans="1:10">
      <c r="A51" s="205" t="s">
        <v>497</v>
      </c>
      <c r="B51" s="143">
        <v>1</v>
      </c>
      <c r="C51" s="144">
        <v>19.79</v>
      </c>
      <c r="D51" s="143">
        <v>381</v>
      </c>
      <c r="E51" s="145">
        <v>2796.8989999999999</v>
      </c>
      <c r="F51" s="143">
        <v>1</v>
      </c>
      <c r="G51" s="145">
        <v>98.397000000000006</v>
      </c>
      <c r="H51" s="143">
        <v>381</v>
      </c>
      <c r="I51" s="145">
        <v>2718.2919999999999</v>
      </c>
      <c r="J51" s="95"/>
    </row>
    <row r="52" spans="1:10">
      <c r="A52" s="206"/>
      <c r="B52" s="143">
        <v>1</v>
      </c>
      <c r="C52" s="144">
        <v>18.207000000000001</v>
      </c>
      <c r="D52" s="143">
        <v>375</v>
      </c>
      <c r="E52" s="145">
        <v>2608.009</v>
      </c>
      <c r="F52" s="143">
        <v>1</v>
      </c>
      <c r="G52" s="145">
        <v>90.525000000000006</v>
      </c>
      <c r="H52" s="143">
        <v>375</v>
      </c>
      <c r="I52" s="145">
        <v>2535.6909999999998</v>
      </c>
      <c r="J52" s="95"/>
    </row>
    <row r="53" spans="1:10">
      <c r="A53" s="205" t="s">
        <v>498</v>
      </c>
      <c r="B53" s="143">
        <v>8</v>
      </c>
      <c r="C53" s="144">
        <v>181.08</v>
      </c>
      <c r="D53" s="143">
        <v>487</v>
      </c>
      <c r="E53" s="145">
        <v>1909.3689999999999</v>
      </c>
      <c r="F53" s="143">
        <v>0</v>
      </c>
      <c r="G53" s="145">
        <v>0</v>
      </c>
      <c r="H53" s="143">
        <v>495</v>
      </c>
      <c r="I53" s="145">
        <v>2090.4490000000001</v>
      </c>
      <c r="J53" s="95"/>
    </row>
    <row r="54" spans="1:10">
      <c r="A54" s="206"/>
      <c r="B54" s="143">
        <v>5</v>
      </c>
      <c r="C54" s="144">
        <v>168.929</v>
      </c>
      <c r="D54" s="143">
        <v>337</v>
      </c>
      <c r="E54" s="145">
        <v>1779.758</v>
      </c>
      <c r="F54" s="143">
        <v>0</v>
      </c>
      <c r="G54" s="145">
        <v>0</v>
      </c>
      <c r="H54" s="143">
        <v>342</v>
      </c>
      <c r="I54" s="145">
        <v>1948.6870000000001</v>
      </c>
      <c r="J54" s="95"/>
    </row>
    <row r="55" spans="1:10">
      <c r="A55" s="205" t="s">
        <v>499</v>
      </c>
      <c r="B55" s="143">
        <v>4</v>
      </c>
      <c r="C55" s="144">
        <v>44.96</v>
      </c>
      <c r="D55" s="143">
        <v>719</v>
      </c>
      <c r="E55" s="145">
        <v>3521.078</v>
      </c>
      <c r="F55" s="143">
        <v>0</v>
      </c>
      <c r="G55" s="145">
        <v>0</v>
      </c>
      <c r="H55" s="143">
        <v>723</v>
      </c>
      <c r="I55" s="145">
        <v>3566.038</v>
      </c>
      <c r="J55" s="95"/>
    </row>
    <row r="56" spans="1:10">
      <c r="A56" s="206"/>
      <c r="B56" s="143">
        <v>1</v>
      </c>
      <c r="C56" s="144">
        <v>41.363</v>
      </c>
      <c r="D56" s="143">
        <v>590</v>
      </c>
      <c r="E56" s="145">
        <v>3288.86</v>
      </c>
      <c r="F56" s="143">
        <v>0</v>
      </c>
      <c r="G56" s="145">
        <v>0</v>
      </c>
      <c r="H56" s="143">
        <v>591</v>
      </c>
      <c r="I56" s="145">
        <v>3330.223</v>
      </c>
      <c r="J56" s="95"/>
    </row>
    <row r="57" spans="1:10">
      <c r="A57" s="205" t="s">
        <v>500</v>
      </c>
      <c r="B57" s="143">
        <v>0</v>
      </c>
      <c r="C57" s="144">
        <v>0</v>
      </c>
      <c r="D57" s="143">
        <v>2</v>
      </c>
      <c r="E57" s="145">
        <v>31.35</v>
      </c>
      <c r="F57" s="143">
        <v>2</v>
      </c>
      <c r="G57" s="145">
        <v>31.35</v>
      </c>
      <c r="H57" s="143">
        <v>0</v>
      </c>
      <c r="I57" s="145">
        <v>0</v>
      </c>
      <c r="J57" s="95"/>
    </row>
    <row r="58" spans="1:10">
      <c r="A58" s="206"/>
      <c r="B58" s="143">
        <v>0</v>
      </c>
      <c r="C58" s="144">
        <v>0</v>
      </c>
      <c r="D58" s="143">
        <v>2</v>
      </c>
      <c r="E58" s="145">
        <v>18.286000000000001</v>
      </c>
      <c r="F58" s="143">
        <v>2</v>
      </c>
      <c r="G58" s="145">
        <v>18.286000000000001</v>
      </c>
      <c r="H58" s="143">
        <v>0</v>
      </c>
      <c r="I58" s="145">
        <v>0</v>
      </c>
      <c r="J58" s="95"/>
    </row>
    <row r="59" spans="1:10">
      <c r="A59" s="205" t="s">
        <v>501</v>
      </c>
      <c r="B59" s="143">
        <v>37</v>
      </c>
      <c r="C59" s="144">
        <v>535.78</v>
      </c>
      <c r="D59" s="143">
        <v>514</v>
      </c>
      <c r="E59" s="145">
        <v>2253.42</v>
      </c>
      <c r="F59" s="143">
        <v>0</v>
      </c>
      <c r="G59" s="145">
        <v>0</v>
      </c>
      <c r="H59" s="143">
        <v>551</v>
      </c>
      <c r="I59" s="145">
        <v>2789.2</v>
      </c>
      <c r="J59" s="95"/>
    </row>
    <row r="60" spans="1:10">
      <c r="A60" s="206"/>
      <c r="B60" s="143">
        <v>31</v>
      </c>
      <c r="C60" s="144">
        <v>498.36700000000002</v>
      </c>
      <c r="D60" s="143">
        <v>387</v>
      </c>
      <c r="E60" s="145">
        <v>2100.393</v>
      </c>
      <c r="F60" s="143">
        <v>0</v>
      </c>
      <c r="G60" s="145">
        <v>0</v>
      </c>
      <c r="H60" s="143">
        <v>418</v>
      </c>
      <c r="I60" s="145">
        <v>2598.7600000000002</v>
      </c>
      <c r="J60" s="95"/>
    </row>
    <row r="61" spans="1:10">
      <c r="A61" s="205" t="s">
        <v>502</v>
      </c>
      <c r="B61" s="143">
        <v>2</v>
      </c>
      <c r="C61" s="144">
        <v>30.07</v>
      </c>
      <c r="D61" s="143">
        <v>1082</v>
      </c>
      <c r="E61" s="145">
        <v>4129.4970000000003</v>
      </c>
      <c r="F61" s="143">
        <v>0</v>
      </c>
      <c r="G61" s="145">
        <v>0</v>
      </c>
      <c r="H61" s="143">
        <v>1084</v>
      </c>
      <c r="I61" s="145">
        <v>4159.567</v>
      </c>
      <c r="J61" s="95"/>
    </row>
    <row r="62" spans="1:10">
      <c r="A62" s="206"/>
      <c r="B62" s="143">
        <v>2</v>
      </c>
      <c r="C62" s="144">
        <v>27.664999999999999</v>
      </c>
      <c r="D62" s="143">
        <v>721</v>
      </c>
      <c r="E62" s="145">
        <v>3840.674</v>
      </c>
      <c r="F62" s="143">
        <v>0</v>
      </c>
      <c r="G62" s="145">
        <v>0</v>
      </c>
      <c r="H62" s="143">
        <v>723</v>
      </c>
      <c r="I62" s="145">
        <v>3868.3389999999999</v>
      </c>
      <c r="J62" s="95"/>
    </row>
    <row r="63" spans="1:10">
      <c r="A63" s="205" t="s">
        <v>503</v>
      </c>
      <c r="B63" s="143">
        <v>5</v>
      </c>
      <c r="C63" s="144">
        <v>99.88</v>
      </c>
      <c r="D63" s="143">
        <v>0</v>
      </c>
      <c r="E63" s="145">
        <v>0</v>
      </c>
      <c r="F63" s="143">
        <v>0</v>
      </c>
      <c r="G63" s="145">
        <v>0</v>
      </c>
      <c r="H63" s="143">
        <v>5</v>
      </c>
      <c r="I63" s="145">
        <v>99.88</v>
      </c>
      <c r="J63" s="95"/>
    </row>
    <row r="64" spans="1:10">
      <c r="A64" s="206"/>
      <c r="B64" s="143">
        <v>5</v>
      </c>
      <c r="C64" s="144">
        <v>91.888999999999996</v>
      </c>
      <c r="D64" s="143">
        <v>0</v>
      </c>
      <c r="E64" s="145">
        <v>0</v>
      </c>
      <c r="F64" s="143">
        <v>0</v>
      </c>
      <c r="G64" s="145">
        <v>0</v>
      </c>
      <c r="H64" s="143">
        <v>5</v>
      </c>
      <c r="I64" s="145">
        <v>91.888999999999996</v>
      </c>
      <c r="J64" s="95"/>
    </row>
    <row r="65" spans="1:10">
      <c r="A65" s="205" t="s">
        <v>504</v>
      </c>
      <c r="B65" s="143">
        <v>9</v>
      </c>
      <c r="C65" s="144">
        <v>86.27</v>
      </c>
      <c r="D65" s="143">
        <v>0</v>
      </c>
      <c r="E65" s="145">
        <v>0</v>
      </c>
      <c r="F65" s="143">
        <v>0</v>
      </c>
      <c r="G65" s="145">
        <v>0</v>
      </c>
      <c r="H65" s="143">
        <v>9</v>
      </c>
      <c r="I65" s="145">
        <v>86.27</v>
      </c>
      <c r="J65" s="95"/>
    </row>
    <row r="66" spans="1:10">
      <c r="A66" s="206"/>
      <c r="B66" s="143">
        <v>8</v>
      </c>
      <c r="C66" s="144">
        <v>80.17</v>
      </c>
      <c r="D66" s="143">
        <v>0</v>
      </c>
      <c r="E66" s="145">
        <v>0</v>
      </c>
      <c r="F66" s="143">
        <v>0</v>
      </c>
      <c r="G66" s="145">
        <v>0</v>
      </c>
      <c r="H66" s="143">
        <v>8</v>
      </c>
      <c r="I66" s="145">
        <v>80.17</v>
      </c>
      <c r="J66" s="95"/>
    </row>
    <row r="67" spans="1:10">
      <c r="A67" s="205" t="s">
        <v>505</v>
      </c>
      <c r="B67" s="143">
        <v>10</v>
      </c>
      <c r="C67" s="144">
        <v>264.81299999999999</v>
      </c>
      <c r="D67" s="143">
        <v>0</v>
      </c>
      <c r="E67" s="145">
        <v>0</v>
      </c>
      <c r="F67" s="143">
        <v>0</v>
      </c>
      <c r="G67" s="145">
        <v>0</v>
      </c>
      <c r="H67" s="143">
        <v>10</v>
      </c>
      <c r="I67" s="145">
        <v>264.81299999999999</v>
      </c>
      <c r="J67" s="95"/>
    </row>
    <row r="68" spans="1:10">
      <c r="A68" s="206"/>
      <c r="B68" s="143">
        <v>10</v>
      </c>
      <c r="C68" s="144">
        <v>243.214</v>
      </c>
      <c r="D68" s="143">
        <v>0</v>
      </c>
      <c r="E68" s="145">
        <v>0</v>
      </c>
      <c r="F68" s="143">
        <v>0</v>
      </c>
      <c r="G68" s="145">
        <v>0</v>
      </c>
      <c r="H68" s="143">
        <v>10</v>
      </c>
      <c r="I68" s="145">
        <v>243.214</v>
      </c>
      <c r="J68" s="95"/>
    </row>
    <row r="69" spans="1:10">
      <c r="A69" s="205" t="s">
        <v>506</v>
      </c>
      <c r="B69" s="143">
        <v>3</v>
      </c>
      <c r="C69" s="144">
        <v>18.350000000000001</v>
      </c>
      <c r="D69" s="143">
        <v>0</v>
      </c>
      <c r="E69" s="145">
        <v>0</v>
      </c>
      <c r="F69" s="143">
        <v>0</v>
      </c>
      <c r="G69" s="145">
        <v>0</v>
      </c>
      <c r="H69" s="143">
        <v>3</v>
      </c>
      <c r="I69" s="145">
        <v>18.350000000000001</v>
      </c>
      <c r="J69" s="95"/>
    </row>
    <row r="70" spans="1:10">
      <c r="A70" s="206"/>
      <c r="B70" s="143">
        <v>0</v>
      </c>
      <c r="C70" s="144">
        <v>16.292999999999999</v>
      </c>
      <c r="D70" s="143">
        <v>0</v>
      </c>
      <c r="E70" s="145">
        <v>0</v>
      </c>
      <c r="F70" s="143">
        <v>0</v>
      </c>
      <c r="G70" s="145">
        <v>0</v>
      </c>
      <c r="H70" s="143">
        <v>0</v>
      </c>
      <c r="I70" s="145">
        <v>16.292999999999999</v>
      </c>
      <c r="J70" s="95"/>
    </row>
    <row r="71" spans="1:10">
      <c r="A71" s="205" t="s">
        <v>507</v>
      </c>
      <c r="B71" s="143">
        <v>6</v>
      </c>
      <c r="C71" s="144">
        <v>63.9</v>
      </c>
      <c r="D71" s="143">
        <v>0</v>
      </c>
      <c r="E71" s="145">
        <v>0</v>
      </c>
      <c r="F71" s="143">
        <v>0</v>
      </c>
      <c r="G71" s="145">
        <v>0</v>
      </c>
      <c r="H71" s="143">
        <v>6</v>
      </c>
      <c r="I71" s="145">
        <v>63.9</v>
      </c>
      <c r="J71" s="95"/>
    </row>
    <row r="72" spans="1:10">
      <c r="A72" s="206"/>
      <c r="B72" s="143">
        <v>5</v>
      </c>
      <c r="C72" s="144">
        <v>59.548000000000002</v>
      </c>
      <c r="D72" s="143">
        <v>0</v>
      </c>
      <c r="E72" s="145">
        <v>0</v>
      </c>
      <c r="F72" s="143">
        <v>0</v>
      </c>
      <c r="G72" s="145">
        <v>0</v>
      </c>
      <c r="H72" s="143">
        <v>5</v>
      </c>
      <c r="I72" s="145">
        <v>59.548000000000002</v>
      </c>
      <c r="J72" s="95"/>
    </row>
    <row r="73" spans="1:10">
      <c r="A73" s="205" t="s">
        <v>508</v>
      </c>
      <c r="B73" s="143">
        <v>6</v>
      </c>
      <c r="C73" s="144">
        <v>63.61</v>
      </c>
      <c r="D73" s="143">
        <v>0</v>
      </c>
      <c r="E73" s="145">
        <v>0</v>
      </c>
      <c r="F73" s="143">
        <v>6</v>
      </c>
      <c r="G73" s="145">
        <v>63.61</v>
      </c>
      <c r="H73" s="143">
        <v>0</v>
      </c>
      <c r="I73" s="145">
        <v>0</v>
      </c>
      <c r="J73" s="95"/>
    </row>
    <row r="74" spans="1:10">
      <c r="A74" s="206"/>
      <c r="B74" s="143">
        <v>4</v>
      </c>
      <c r="C74" s="144">
        <v>58.52</v>
      </c>
      <c r="D74" s="143">
        <v>0</v>
      </c>
      <c r="E74" s="145">
        <v>0</v>
      </c>
      <c r="F74" s="143">
        <v>4</v>
      </c>
      <c r="G74" s="145">
        <v>58.52</v>
      </c>
      <c r="H74" s="143">
        <v>0</v>
      </c>
      <c r="I74" s="145">
        <v>0</v>
      </c>
      <c r="J74" s="95"/>
    </row>
    <row r="75" spans="1:10">
      <c r="A75" s="205" t="s">
        <v>509</v>
      </c>
      <c r="B75" s="143">
        <v>6</v>
      </c>
      <c r="C75" s="144">
        <v>47.512</v>
      </c>
      <c r="D75" s="143">
        <v>5</v>
      </c>
      <c r="E75" s="145">
        <v>43.326999999999998</v>
      </c>
      <c r="F75" s="143">
        <v>1</v>
      </c>
      <c r="G75" s="145">
        <v>4.1870000000000003</v>
      </c>
      <c r="H75" s="143">
        <v>10</v>
      </c>
      <c r="I75" s="145">
        <v>86.652000000000001</v>
      </c>
      <c r="J75" s="95"/>
    </row>
    <row r="76" spans="1:10">
      <c r="A76" s="206"/>
      <c r="B76" s="143">
        <v>6</v>
      </c>
      <c r="C76" s="144">
        <v>43.575000000000003</v>
      </c>
      <c r="D76" s="143">
        <v>1</v>
      </c>
      <c r="E76" s="145">
        <v>41.426000000000002</v>
      </c>
      <c r="F76" s="143">
        <v>0</v>
      </c>
      <c r="G76" s="145">
        <v>3.8519999999999999</v>
      </c>
      <c r="H76" s="143">
        <v>7</v>
      </c>
      <c r="I76" s="145">
        <v>81.149000000000001</v>
      </c>
      <c r="J76" s="95"/>
    </row>
    <row r="77" spans="1:10">
      <c r="A77" s="205" t="s">
        <v>510</v>
      </c>
      <c r="B77" s="143">
        <v>32</v>
      </c>
      <c r="C77" s="144">
        <v>94.05</v>
      </c>
      <c r="D77" s="143">
        <v>58</v>
      </c>
      <c r="E77" s="145">
        <v>285.86399999999998</v>
      </c>
      <c r="F77" s="143">
        <v>0</v>
      </c>
      <c r="G77" s="145">
        <v>0</v>
      </c>
      <c r="H77" s="143">
        <v>90</v>
      </c>
      <c r="I77" s="145">
        <v>379.91399999999999</v>
      </c>
      <c r="J77" s="95"/>
    </row>
    <row r="78" spans="1:10">
      <c r="A78" s="206"/>
      <c r="B78" s="143">
        <v>0</v>
      </c>
      <c r="C78" s="144">
        <v>83.378</v>
      </c>
      <c r="D78" s="143">
        <v>0</v>
      </c>
      <c r="E78" s="145">
        <v>259.113</v>
      </c>
      <c r="F78" s="143">
        <v>0</v>
      </c>
      <c r="G78" s="145">
        <v>0</v>
      </c>
      <c r="H78" s="143">
        <v>0</v>
      </c>
      <c r="I78" s="145">
        <v>342.49099999999999</v>
      </c>
      <c r="J78" s="95"/>
    </row>
    <row r="79" spans="1:10">
      <c r="A79" s="205" t="s">
        <v>511</v>
      </c>
      <c r="B79" s="143">
        <v>46</v>
      </c>
      <c r="C79" s="144">
        <v>284.88400000000001</v>
      </c>
      <c r="D79" s="143">
        <v>0</v>
      </c>
      <c r="E79" s="145">
        <v>0</v>
      </c>
      <c r="F79" s="143">
        <v>0</v>
      </c>
      <c r="G79" s="145">
        <v>0</v>
      </c>
      <c r="H79" s="143">
        <v>46</v>
      </c>
      <c r="I79" s="145">
        <v>284.88400000000001</v>
      </c>
      <c r="J79" s="95"/>
    </row>
    <row r="80" spans="1:10">
      <c r="A80" s="206"/>
      <c r="B80" s="143">
        <v>0</v>
      </c>
      <c r="C80" s="144">
        <v>259.23</v>
      </c>
      <c r="D80" s="143">
        <v>0</v>
      </c>
      <c r="E80" s="145">
        <v>0</v>
      </c>
      <c r="F80" s="143">
        <v>0</v>
      </c>
      <c r="G80" s="145">
        <v>0</v>
      </c>
      <c r="H80" s="143">
        <v>0</v>
      </c>
      <c r="I80" s="145">
        <v>259.23</v>
      </c>
      <c r="J80" s="95"/>
    </row>
    <row r="81" spans="1:10">
      <c r="A81" s="205" t="s">
        <v>512</v>
      </c>
      <c r="B81" s="143">
        <v>137</v>
      </c>
      <c r="C81" s="144">
        <v>1113.924</v>
      </c>
      <c r="D81" s="143">
        <v>182</v>
      </c>
      <c r="E81" s="145">
        <v>1739.0139999999999</v>
      </c>
      <c r="F81" s="143">
        <v>319</v>
      </c>
      <c r="G81" s="145">
        <v>2852.9380000000001</v>
      </c>
      <c r="H81" s="143">
        <v>0</v>
      </c>
      <c r="I81" s="145">
        <v>0</v>
      </c>
      <c r="J81" s="95"/>
    </row>
    <row r="82" spans="1:10">
      <c r="A82" s="206"/>
      <c r="B82" s="143">
        <v>0</v>
      </c>
      <c r="C82" s="144">
        <v>1038.9739999999999</v>
      </c>
      <c r="D82" s="143">
        <v>0</v>
      </c>
      <c r="E82" s="145">
        <v>1608.5519999999999</v>
      </c>
      <c r="F82" s="143">
        <v>0</v>
      </c>
      <c r="G82" s="145">
        <v>2647.5259999999998</v>
      </c>
      <c r="H82" s="143">
        <v>0</v>
      </c>
      <c r="I82" s="145">
        <v>0</v>
      </c>
      <c r="J82" s="95"/>
    </row>
    <row r="83" spans="1:10">
      <c r="A83" s="205" t="s">
        <v>513</v>
      </c>
      <c r="B83" s="143">
        <v>30</v>
      </c>
      <c r="C83" s="144">
        <v>155.07599999999999</v>
      </c>
      <c r="D83" s="143">
        <v>0</v>
      </c>
      <c r="E83" s="145">
        <v>0</v>
      </c>
      <c r="F83" s="143">
        <v>0</v>
      </c>
      <c r="G83" s="145">
        <v>0</v>
      </c>
      <c r="H83" s="143">
        <v>30</v>
      </c>
      <c r="I83" s="145">
        <v>155.07599999999999</v>
      </c>
      <c r="J83" s="95"/>
    </row>
    <row r="84" spans="1:10">
      <c r="A84" s="206"/>
      <c r="B84" s="143">
        <v>0</v>
      </c>
      <c r="C84" s="144">
        <v>141.05799999999999</v>
      </c>
      <c r="D84" s="143">
        <v>0</v>
      </c>
      <c r="E84" s="145">
        <v>0</v>
      </c>
      <c r="F84" s="143">
        <v>0</v>
      </c>
      <c r="G84" s="145">
        <v>0</v>
      </c>
      <c r="H84" s="143">
        <v>0</v>
      </c>
      <c r="I84" s="145">
        <v>141.05799999999999</v>
      </c>
      <c r="J84" s="95"/>
    </row>
    <row r="85" spans="1:10">
      <c r="A85" s="205" t="s">
        <v>514</v>
      </c>
      <c r="B85" s="143">
        <v>47</v>
      </c>
      <c r="C85" s="144">
        <v>446.19600000000003</v>
      </c>
      <c r="D85" s="143">
        <v>0</v>
      </c>
      <c r="E85" s="145">
        <v>0</v>
      </c>
      <c r="F85" s="143">
        <v>0</v>
      </c>
      <c r="G85" s="145">
        <v>0</v>
      </c>
      <c r="H85" s="143">
        <v>47</v>
      </c>
      <c r="I85" s="145">
        <v>446.19600000000003</v>
      </c>
      <c r="J85" s="95"/>
    </row>
    <row r="86" spans="1:10">
      <c r="A86" s="206"/>
      <c r="B86" s="143">
        <v>0</v>
      </c>
      <c r="C86" s="144">
        <v>410.56</v>
      </c>
      <c r="D86" s="143">
        <v>0</v>
      </c>
      <c r="E86" s="145">
        <v>0</v>
      </c>
      <c r="F86" s="143">
        <v>0</v>
      </c>
      <c r="G86" s="145">
        <v>0</v>
      </c>
      <c r="H86" s="143">
        <v>0</v>
      </c>
      <c r="I86" s="145">
        <v>410.56</v>
      </c>
      <c r="J86" s="95"/>
    </row>
    <row r="87" spans="1:10">
      <c r="A87" s="205" t="s">
        <v>515</v>
      </c>
      <c r="B87" s="143">
        <v>26</v>
      </c>
      <c r="C87" s="144">
        <v>240.916</v>
      </c>
      <c r="D87" s="143">
        <v>46</v>
      </c>
      <c r="E87" s="145">
        <v>362.9</v>
      </c>
      <c r="F87" s="143">
        <v>0</v>
      </c>
      <c r="G87" s="145">
        <v>0</v>
      </c>
      <c r="H87" s="143">
        <v>72</v>
      </c>
      <c r="I87" s="145">
        <v>603.81600000000003</v>
      </c>
      <c r="J87" s="95"/>
    </row>
    <row r="88" spans="1:10">
      <c r="A88" s="206"/>
      <c r="B88" s="143">
        <v>0</v>
      </c>
      <c r="C88" s="144">
        <v>211.566</v>
      </c>
      <c r="D88" s="143">
        <v>0</v>
      </c>
      <c r="E88" s="145">
        <v>321.53399999999999</v>
      </c>
      <c r="F88" s="143">
        <v>0</v>
      </c>
      <c r="G88" s="145">
        <v>0</v>
      </c>
      <c r="H88" s="143">
        <v>0</v>
      </c>
      <c r="I88" s="145">
        <v>533.1</v>
      </c>
      <c r="J88" s="95"/>
    </row>
    <row r="89" spans="1:10">
      <c r="A89" s="205" t="s">
        <v>516</v>
      </c>
      <c r="B89" s="143">
        <v>11</v>
      </c>
      <c r="C89" s="144">
        <v>127.4</v>
      </c>
      <c r="D89" s="143">
        <v>27</v>
      </c>
      <c r="E89" s="145">
        <v>300.58</v>
      </c>
      <c r="F89" s="143">
        <v>0</v>
      </c>
      <c r="G89" s="145">
        <v>0</v>
      </c>
      <c r="H89" s="143">
        <v>38</v>
      </c>
      <c r="I89" s="145">
        <v>427.98</v>
      </c>
      <c r="J89" s="91"/>
    </row>
    <row r="90" spans="1:10">
      <c r="A90" s="206"/>
      <c r="B90" s="143">
        <v>0</v>
      </c>
      <c r="C90" s="144">
        <v>115.458</v>
      </c>
      <c r="D90" s="143">
        <v>0</v>
      </c>
      <c r="E90" s="145">
        <v>269.62299999999999</v>
      </c>
      <c r="F90" s="143">
        <v>0</v>
      </c>
      <c r="G90" s="145">
        <v>0</v>
      </c>
      <c r="H90" s="143">
        <v>0</v>
      </c>
      <c r="I90" s="145">
        <v>385.08100000000002</v>
      </c>
      <c r="J90" s="91"/>
    </row>
    <row r="91" spans="1:10">
      <c r="A91" s="205" t="s">
        <v>517</v>
      </c>
      <c r="B91" s="143">
        <v>31</v>
      </c>
      <c r="C91" s="144">
        <v>292.15499999999997</v>
      </c>
      <c r="D91" s="143">
        <v>0</v>
      </c>
      <c r="E91" s="145">
        <v>0</v>
      </c>
      <c r="F91" s="143">
        <v>0</v>
      </c>
      <c r="G91" s="145">
        <v>0</v>
      </c>
      <c r="H91" s="143">
        <v>31</v>
      </c>
      <c r="I91" s="145">
        <v>292.15499999999997</v>
      </c>
      <c r="J91" s="88"/>
    </row>
    <row r="92" spans="1:10">
      <c r="A92" s="206"/>
      <c r="B92" s="143">
        <v>1</v>
      </c>
      <c r="C92" s="144">
        <v>275.64299999999997</v>
      </c>
      <c r="D92" s="143">
        <v>0</v>
      </c>
      <c r="E92" s="145">
        <v>0</v>
      </c>
      <c r="F92" s="143">
        <v>0</v>
      </c>
      <c r="G92" s="145">
        <v>0</v>
      </c>
      <c r="H92" s="143">
        <v>1</v>
      </c>
      <c r="I92" s="145">
        <v>275.64299999999997</v>
      </c>
    </row>
    <row r="93" spans="1:10">
      <c r="A93" s="205" t="s">
        <v>518</v>
      </c>
      <c r="B93" s="143">
        <v>7</v>
      </c>
      <c r="C93" s="144">
        <v>80.317999999999998</v>
      </c>
      <c r="D93" s="143">
        <v>0</v>
      </c>
      <c r="E93" s="145">
        <v>0</v>
      </c>
      <c r="F93" s="143">
        <v>0</v>
      </c>
      <c r="G93" s="145">
        <v>0</v>
      </c>
      <c r="H93" s="143">
        <v>7</v>
      </c>
      <c r="I93" s="145">
        <v>80.317999999999998</v>
      </c>
    </row>
    <row r="94" spans="1:10">
      <c r="A94" s="206"/>
      <c r="B94" s="143">
        <v>0</v>
      </c>
      <c r="C94" s="144">
        <v>74.781000000000006</v>
      </c>
      <c r="D94" s="143">
        <v>0</v>
      </c>
      <c r="E94" s="145">
        <v>0</v>
      </c>
      <c r="F94" s="143">
        <v>0</v>
      </c>
      <c r="G94" s="145">
        <v>0</v>
      </c>
      <c r="H94" s="143">
        <v>0</v>
      </c>
      <c r="I94" s="145">
        <v>74.781000000000006</v>
      </c>
    </row>
    <row r="95" spans="1:10">
      <c r="A95" s="205" t="s">
        <v>519</v>
      </c>
      <c r="B95" s="143">
        <v>94</v>
      </c>
      <c r="C95" s="144">
        <v>915.01199999999994</v>
      </c>
      <c r="D95" s="143">
        <v>0</v>
      </c>
      <c r="E95" s="145">
        <v>0</v>
      </c>
      <c r="F95" s="143">
        <v>0</v>
      </c>
      <c r="G95" s="145">
        <v>0</v>
      </c>
      <c r="H95" s="143">
        <v>94</v>
      </c>
      <c r="I95" s="145">
        <v>915.01199999999994</v>
      </c>
    </row>
    <row r="96" spans="1:10">
      <c r="A96" s="206"/>
      <c r="B96" s="143">
        <v>0</v>
      </c>
      <c r="C96" s="144">
        <v>822.12</v>
      </c>
      <c r="D96" s="143">
        <v>0</v>
      </c>
      <c r="E96" s="145">
        <v>0</v>
      </c>
      <c r="F96" s="143">
        <v>0</v>
      </c>
      <c r="G96" s="145">
        <v>0</v>
      </c>
      <c r="H96" s="143">
        <v>0</v>
      </c>
      <c r="I96" s="145">
        <v>822.12</v>
      </c>
    </row>
    <row r="97" spans="1:9">
      <c r="A97" s="205" t="s">
        <v>520</v>
      </c>
      <c r="B97" s="143">
        <v>27</v>
      </c>
      <c r="C97" s="144">
        <v>97.831999999999994</v>
      </c>
      <c r="D97" s="143">
        <v>0</v>
      </c>
      <c r="E97" s="145">
        <v>0</v>
      </c>
      <c r="F97" s="143">
        <v>0</v>
      </c>
      <c r="G97" s="145">
        <v>0</v>
      </c>
      <c r="H97" s="143">
        <v>27</v>
      </c>
      <c r="I97" s="145">
        <v>97.831999999999994</v>
      </c>
    </row>
    <row r="98" spans="1:9">
      <c r="A98" s="206"/>
      <c r="B98" s="143">
        <v>0</v>
      </c>
      <c r="C98" s="144">
        <v>86.481999999999999</v>
      </c>
      <c r="D98" s="143">
        <v>0</v>
      </c>
      <c r="E98" s="145">
        <v>0</v>
      </c>
      <c r="F98" s="143">
        <v>0</v>
      </c>
      <c r="G98" s="145">
        <v>0</v>
      </c>
      <c r="H98" s="143">
        <v>0</v>
      </c>
      <c r="I98" s="145">
        <v>86.481999999999999</v>
      </c>
    </row>
    <row r="99" spans="1:9">
      <c r="A99" s="205" t="s">
        <v>521</v>
      </c>
      <c r="B99" s="143">
        <v>103</v>
      </c>
      <c r="C99" s="144">
        <v>652.00800000000004</v>
      </c>
      <c r="D99" s="143">
        <v>44</v>
      </c>
      <c r="E99" s="145">
        <v>264.25599999999997</v>
      </c>
      <c r="F99" s="143">
        <v>0</v>
      </c>
      <c r="G99" s="145">
        <v>0</v>
      </c>
      <c r="H99" s="143">
        <v>147</v>
      </c>
      <c r="I99" s="145">
        <v>916.26400000000001</v>
      </c>
    </row>
    <row r="100" spans="1:9">
      <c r="A100" s="206"/>
      <c r="B100" s="143">
        <v>0</v>
      </c>
      <c r="C100" s="144">
        <v>584.36800000000005</v>
      </c>
      <c r="D100" s="143">
        <v>0</v>
      </c>
      <c r="E100" s="145">
        <v>239.89</v>
      </c>
      <c r="F100" s="143">
        <v>0</v>
      </c>
      <c r="G100" s="145">
        <v>0</v>
      </c>
      <c r="H100" s="143">
        <v>0</v>
      </c>
      <c r="I100" s="145">
        <v>824.25800000000004</v>
      </c>
    </row>
    <row r="101" spans="1:9">
      <c r="A101" s="201" t="s">
        <v>20</v>
      </c>
      <c r="B101" s="146">
        <v>2266</v>
      </c>
      <c r="C101" s="147">
        <v>13160.986999999999</v>
      </c>
      <c r="D101" s="146">
        <v>7504</v>
      </c>
      <c r="E101" s="147">
        <v>36130.633000000002</v>
      </c>
      <c r="F101" s="146">
        <v>1836</v>
      </c>
      <c r="G101" s="147">
        <v>8403.6139999999996</v>
      </c>
      <c r="H101" s="146">
        <v>7934</v>
      </c>
      <c r="I101" s="147">
        <v>40888.006000000001</v>
      </c>
    </row>
    <row r="102" spans="1:9">
      <c r="A102" s="202"/>
      <c r="B102" s="146">
        <v>875</v>
      </c>
      <c r="C102" s="147">
        <v>12096.261</v>
      </c>
      <c r="D102" s="146">
        <v>5411</v>
      </c>
      <c r="E102" s="142">
        <v>33207.57</v>
      </c>
      <c r="F102" s="146">
        <v>663</v>
      </c>
      <c r="G102" s="142">
        <v>7742.8530000000001</v>
      </c>
      <c r="H102" s="146">
        <v>5623</v>
      </c>
      <c r="I102" s="147">
        <v>37560.978000000003</v>
      </c>
    </row>
    <row r="103" spans="1:9">
      <c r="A103" s="203" t="s">
        <v>474</v>
      </c>
      <c r="B103" s="204"/>
      <c r="C103" s="204"/>
      <c r="D103" s="204"/>
      <c r="E103" s="204"/>
      <c r="F103" s="204"/>
      <c r="G103" s="204"/>
      <c r="H103" s="204"/>
      <c r="I103" s="204"/>
    </row>
  </sheetData>
  <mergeCells count="59">
    <mergeCell ref="A103:I103"/>
    <mergeCell ref="A91:A92"/>
    <mergeCell ref="A93:A94"/>
    <mergeCell ref="A95:A96"/>
    <mergeCell ref="A97:A98"/>
    <mergeCell ref="A99:A100"/>
    <mergeCell ref="A101:A102"/>
    <mergeCell ref="A79:A80"/>
    <mergeCell ref="A81:A82"/>
    <mergeCell ref="A83:A84"/>
    <mergeCell ref="A85:A86"/>
    <mergeCell ref="A87:A88"/>
    <mergeCell ref="A89:A90"/>
    <mergeCell ref="A67:A68"/>
    <mergeCell ref="A69:A70"/>
    <mergeCell ref="A71:A72"/>
    <mergeCell ref="A73:A74"/>
    <mergeCell ref="A75:A76"/>
    <mergeCell ref="A77:A78"/>
    <mergeCell ref="A55:A56"/>
    <mergeCell ref="A57:A58"/>
    <mergeCell ref="A59:A60"/>
    <mergeCell ref="A61:A62"/>
    <mergeCell ref="A63:A64"/>
    <mergeCell ref="A65:A66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sqref="A1:I27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436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437</v>
      </c>
      <c r="B7" s="143">
        <v>0</v>
      </c>
      <c r="C7" s="144">
        <v>0</v>
      </c>
      <c r="D7" s="143">
        <v>4971</v>
      </c>
      <c r="E7" s="145">
        <v>23362.638999999999</v>
      </c>
      <c r="F7" s="143">
        <v>4971</v>
      </c>
      <c r="G7" s="145">
        <v>23362.638999999999</v>
      </c>
      <c r="H7" s="143">
        <v>0</v>
      </c>
      <c r="I7" s="145">
        <v>0</v>
      </c>
    </row>
    <row r="8" spans="1:9">
      <c r="A8" s="206"/>
      <c r="B8" s="143">
        <v>0</v>
      </c>
      <c r="C8" s="144">
        <v>0</v>
      </c>
      <c r="D8" s="143">
        <v>3746</v>
      </c>
      <c r="E8" s="145">
        <v>21731.483</v>
      </c>
      <c r="F8" s="143">
        <v>3746</v>
      </c>
      <c r="G8" s="145">
        <v>21731.483</v>
      </c>
      <c r="H8" s="143">
        <v>0</v>
      </c>
      <c r="I8" s="145">
        <v>0</v>
      </c>
    </row>
    <row r="9" spans="1:9">
      <c r="A9" s="205" t="s">
        <v>438</v>
      </c>
      <c r="B9" s="143">
        <v>1545</v>
      </c>
      <c r="C9" s="144">
        <v>12145.919</v>
      </c>
      <c r="D9" s="143">
        <v>5207</v>
      </c>
      <c r="E9" s="145">
        <v>24193.741999999998</v>
      </c>
      <c r="F9" s="143">
        <v>6752</v>
      </c>
      <c r="G9" s="145">
        <v>36339.661</v>
      </c>
      <c r="H9" s="143">
        <v>0</v>
      </c>
      <c r="I9" s="145">
        <v>0</v>
      </c>
    </row>
    <row r="10" spans="1:9">
      <c r="A10" s="206"/>
      <c r="B10" s="143">
        <v>1545</v>
      </c>
      <c r="C10" s="144">
        <v>11174.245999999999</v>
      </c>
      <c r="D10" s="143">
        <v>3982</v>
      </c>
      <c r="E10" s="145">
        <v>22568.843000000001</v>
      </c>
      <c r="F10" s="143">
        <v>5527</v>
      </c>
      <c r="G10" s="145">
        <v>33743.089</v>
      </c>
      <c r="H10" s="143">
        <v>0</v>
      </c>
      <c r="I10" s="145">
        <v>0</v>
      </c>
    </row>
    <row r="11" spans="1:9">
      <c r="A11" s="205" t="s">
        <v>439</v>
      </c>
      <c r="B11" s="143">
        <v>35</v>
      </c>
      <c r="C11" s="144">
        <v>63.326999999999998</v>
      </c>
      <c r="D11" s="143">
        <v>0</v>
      </c>
      <c r="E11" s="145">
        <v>0</v>
      </c>
      <c r="F11" s="143">
        <v>0</v>
      </c>
      <c r="G11" s="145">
        <v>0</v>
      </c>
      <c r="H11" s="143">
        <v>35</v>
      </c>
      <c r="I11" s="145">
        <v>63.326999999999998</v>
      </c>
    </row>
    <row r="12" spans="1:9">
      <c r="A12" s="206"/>
      <c r="B12" s="143">
        <v>35</v>
      </c>
      <c r="C12" s="144">
        <v>47.496000000000002</v>
      </c>
      <c r="D12" s="143">
        <v>0</v>
      </c>
      <c r="E12" s="145">
        <v>0</v>
      </c>
      <c r="F12" s="143">
        <v>0</v>
      </c>
      <c r="G12" s="145">
        <v>0</v>
      </c>
      <c r="H12" s="143">
        <v>35</v>
      </c>
      <c r="I12" s="145">
        <v>47.496000000000002</v>
      </c>
    </row>
    <row r="13" spans="1:9">
      <c r="A13" s="205" t="s">
        <v>440</v>
      </c>
      <c r="B13" s="143">
        <v>2132</v>
      </c>
      <c r="C13" s="144">
        <v>7133.8270000000002</v>
      </c>
      <c r="D13" s="143">
        <v>26</v>
      </c>
      <c r="E13" s="145">
        <v>183.58799999999999</v>
      </c>
      <c r="F13" s="143">
        <v>2</v>
      </c>
      <c r="G13" s="145">
        <v>4.718</v>
      </c>
      <c r="H13" s="143">
        <v>2156</v>
      </c>
      <c r="I13" s="145">
        <v>7312.6970000000001</v>
      </c>
    </row>
    <row r="14" spans="1:9">
      <c r="A14" s="206"/>
      <c r="B14" s="143">
        <v>2116</v>
      </c>
      <c r="C14" s="144">
        <v>4891.4129999999996</v>
      </c>
      <c r="D14" s="143">
        <v>26</v>
      </c>
      <c r="E14" s="145">
        <v>120.47499999999999</v>
      </c>
      <c r="F14" s="143">
        <v>2</v>
      </c>
      <c r="G14" s="145">
        <v>3.5390000000000001</v>
      </c>
      <c r="H14" s="143">
        <v>2140</v>
      </c>
      <c r="I14" s="145">
        <v>5008.3490000000002</v>
      </c>
    </row>
    <row r="15" spans="1:9">
      <c r="A15" s="205" t="s">
        <v>441</v>
      </c>
      <c r="B15" s="143">
        <v>43345</v>
      </c>
      <c r="C15" s="144">
        <v>91526.296000000002</v>
      </c>
      <c r="D15" s="143">
        <v>1546</v>
      </c>
      <c r="E15" s="145">
        <v>12161.329</v>
      </c>
      <c r="F15" s="143">
        <v>5374</v>
      </c>
      <c r="G15" s="145">
        <v>25122.092000000001</v>
      </c>
      <c r="H15" s="143">
        <v>39517</v>
      </c>
      <c r="I15" s="145">
        <v>78565.532999999996</v>
      </c>
    </row>
    <row r="16" spans="1:9">
      <c r="A16" s="206"/>
      <c r="B16" s="143">
        <v>21073</v>
      </c>
      <c r="C16" s="144">
        <v>84874.694000000003</v>
      </c>
      <c r="D16" s="143">
        <v>1546</v>
      </c>
      <c r="E16" s="145">
        <v>11188.423000000001</v>
      </c>
      <c r="F16" s="143">
        <v>4149</v>
      </c>
      <c r="G16" s="145">
        <v>23486.425999999999</v>
      </c>
      <c r="H16" s="143">
        <v>18470</v>
      </c>
      <c r="I16" s="145">
        <v>72576.690999999992</v>
      </c>
    </row>
    <row r="17" spans="1:9">
      <c r="A17" s="205" t="s">
        <v>442</v>
      </c>
      <c r="B17" s="143">
        <v>870</v>
      </c>
      <c r="C17" s="144">
        <v>3189.0430000000001</v>
      </c>
      <c r="D17" s="143">
        <v>0</v>
      </c>
      <c r="E17" s="145">
        <v>0</v>
      </c>
      <c r="F17" s="143">
        <v>0</v>
      </c>
      <c r="G17" s="145">
        <v>0</v>
      </c>
      <c r="H17" s="143">
        <v>870</v>
      </c>
      <c r="I17" s="145">
        <v>3189.0430000000001</v>
      </c>
    </row>
    <row r="18" spans="1:9">
      <c r="A18" s="206"/>
      <c r="B18" s="143">
        <v>114</v>
      </c>
      <c r="C18" s="144">
        <v>2258.0839999999998</v>
      </c>
      <c r="D18" s="143">
        <v>0</v>
      </c>
      <c r="E18" s="145">
        <v>0</v>
      </c>
      <c r="F18" s="143">
        <v>0</v>
      </c>
      <c r="G18" s="145">
        <v>0</v>
      </c>
      <c r="H18" s="143">
        <v>114</v>
      </c>
      <c r="I18" s="145">
        <v>2258.0839999999998</v>
      </c>
    </row>
    <row r="19" spans="1:9">
      <c r="A19" s="205" t="s">
        <v>443</v>
      </c>
      <c r="B19" s="143">
        <v>40</v>
      </c>
      <c r="C19" s="144">
        <v>167.958</v>
      </c>
      <c r="D19" s="143">
        <v>0</v>
      </c>
      <c r="E19" s="145">
        <v>0</v>
      </c>
      <c r="F19" s="143">
        <v>17</v>
      </c>
      <c r="G19" s="145">
        <v>67.555999999999997</v>
      </c>
      <c r="H19" s="143">
        <v>23</v>
      </c>
      <c r="I19" s="145">
        <v>100.402</v>
      </c>
    </row>
    <row r="20" spans="1:9">
      <c r="A20" s="206"/>
      <c r="B20" s="143">
        <v>40</v>
      </c>
      <c r="C20" s="144">
        <v>118.08499999999999</v>
      </c>
      <c r="D20" s="143">
        <v>0</v>
      </c>
      <c r="E20" s="145">
        <v>0</v>
      </c>
      <c r="F20" s="143">
        <v>17</v>
      </c>
      <c r="G20" s="145">
        <v>50.665999999999997</v>
      </c>
      <c r="H20" s="143">
        <v>23</v>
      </c>
      <c r="I20" s="145">
        <v>67.418999999999997</v>
      </c>
    </row>
    <row r="21" spans="1:9">
      <c r="A21" s="205" t="s">
        <v>444</v>
      </c>
      <c r="B21" s="143">
        <v>1</v>
      </c>
      <c r="C21" s="144">
        <v>7.63</v>
      </c>
      <c r="D21" s="143">
        <v>38</v>
      </c>
      <c r="E21" s="145">
        <v>451.73</v>
      </c>
      <c r="F21" s="143">
        <v>1</v>
      </c>
      <c r="G21" s="145">
        <v>7.63</v>
      </c>
      <c r="H21" s="143">
        <v>38</v>
      </c>
      <c r="I21" s="145">
        <v>451.73</v>
      </c>
    </row>
    <row r="22" spans="1:9">
      <c r="A22" s="206"/>
      <c r="B22" s="143">
        <v>1</v>
      </c>
      <c r="C22" s="144">
        <v>7.02</v>
      </c>
      <c r="D22" s="143">
        <v>38</v>
      </c>
      <c r="E22" s="145">
        <v>415.59199999999998</v>
      </c>
      <c r="F22" s="143">
        <v>1</v>
      </c>
      <c r="G22" s="145">
        <v>7.02</v>
      </c>
      <c r="H22" s="143">
        <v>38</v>
      </c>
      <c r="I22" s="145">
        <v>415.59199999999998</v>
      </c>
    </row>
    <row r="23" spans="1:9">
      <c r="A23" s="205" t="s">
        <v>445</v>
      </c>
      <c r="B23" s="143">
        <v>1</v>
      </c>
      <c r="C23" s="144">
        <v>0.17</v>
      </c>
      <c r="D23" s="143">
        <v>0</v>
      </c>
      <c r="E23" s="145">
        <v>0</v>
      </c>
      <c r="F23" s="143">
        <v>0</v>
      </c>
      <c r="G23" s="145">
        <v>0</v>
      </c>
      <c r="H23" s="143">
        <v>1</v>
      </c>
      <c r="I23" s="145">
        <v>0.17</v>
      </c>
    </row>
    <row r="24" spans="1:9">
      <c r="A24" s="206"/>
      <c r="B24" s="143">
        <v>1</v>
      </c>
      <c r="C24" s="144">
        <v>0.156</v>
      </c>
      <c r="D24" s="143">
        <v>0</v>
      </c>
      <c r="E24" s="145">
        <v>0</v>
      </c>
      <c r="F24" s="143">
        <v>0</v>
      </c>
      <c r="G24" s="145">
        <v>0</v>
      </c>
      <c r="H24" s="143">
        <v>1</v>
      </c>
      <c r="I24" s="145">
        <v>0.156</v>
      </c>
    </row>
    <row r="25" spans="1:9">
      <c r="A25" s="201" t="s">
        <v>20</v>
      </c>
      <c r="B25" s="146">
        <v>47969</v>
      </c>
      <c r="C25" s="147">
        <v>114234.17</v>
      </c>
      <c r="D25" s="146">
        <v>11788</v>
      </c>
      <c r="E25" s="147">
        <v>60353.027999999998</v>
      </c>
      <c r="F25" s="146">
        <v>17117</v>
      </c>
      <c r="G25" s="147">
        <v>84904.296000000002</v>
      </c>
      <c r="H25" s="146">
        <v>42640</v>
      </c>
      <c r="I25" s="147">
        <v>89682.902000000002</v>
      </c>
    </row>
    <row r="26" spans="1:9">
      <c r="A26" s="202"/>
      <c r="B26" s="146">
        <v>24925</v>
      </c>
      <c r="C26" s="147">
        <v>103371.194</v>
      </c>
      <c r="D26" s="146">
        <v>9338</v>
      </c>
      <c r="E26" s="142">
        <v>56024.815999999999</v>
      </c>
      <c r="F26" s="146">
        <v>13442</v>
      </c>
      <c r="G26" s="142">
        <v>79022.222999999998</v>
      </c>
      <c r="H26" s="146">
        <v>20821</v>
      </c>
      <c r="I26" s="147">
        <v>80373.786999999997</v>
      </c>
    </row>
    <row r="27" spans="1:9">
      <c r="A27" s="203" t="s">
        <v>446</v>
      </c>
      <c r="B27" s="204"/>
      <c r="C27" s="204"/>
      <c r="D27" s="204"/>
      <c r="E27" s="204"/>
      <c r="F27" s="204"/>
      <c r="G27" s="204"/>
      <c r="H27" s="204"/>
      <c r="I27" s="204"/>
    </row>
  </sheetData>
  <mergeCells count="21">
    <mergeCell ref="A19:A20"/>
    <mergeCell ref="A21:A22"/>
    <mergeCell ref="A23:A24"/>
    <mergeCell ref="A25:A26"/>
    <mergeCell ref="A27:I27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0"/>
  <sheetViews>
    <sheetView topLeftCell="B1" workbookViewId="0">
      <selection activeCell="B1" sqref="B1:H243"/>
    </sheetView>
  </sheetViews>
  <sheetFormatPr defaultRowHeight="15"/>
  <cols>
    <col min="1" max="1" width="9.140625" hidden="1" customWidth="1"/>
    <col min="2" max="10" width="9.140625" style="9"/>
  </cols>
  <sheetData>
    <row r="1" spans="1:10" ht="20.25" customHeight="1">
      <c r="B1" s="232" t="s">
        <v>82</v>
      </c>
      <c r="C1" s="233"/>
      <c r="D1" s="233"/>
      <c r="E1" s="233"/>
      <c r="F1" s="233"/>
      <c r="G1" s="233"/>
      <c r="H1" s="233"/>
      <c r="I1" s="101"/>
      <c r="J1" s="73"/>
    </row>
    <row r="2" spans="1:10" ht="15" customHeight="1">
      <c r="B2" s="234" t="s">
        <v>83</v>
      </c>
      <c r="C2" s="235"/>
      <c r="D2" s="235"/>
      <c r="E2" s="235"/>
      <c r="F2" s="235"/>
      <c r="G2" s="235"/>
      <c r="H2" s="235"/>
      <c r="I2" s="102"/>
      <c r="J2" s="74"/>
    </row>
    <row r="3" spans="1:10" ht="15" customHeight="1">
      <c r="B3" s="234" t="s">
        <v>92</v>
      </c>
      <c r="C3" s="235"/>
      <c r="D3" s="235"/>
      <c r="E3" s="235"/>
      <c r="F3" s="235"/>
      <c r="G3" s="235"/>
      <c r="H3" s="235"/>
      <c r="I3" s="102"/>
      <c r="J3" s="74"/>
    </row>
    <row r="4" spans="1:10" ht="18.75" customHeight="1">
      <c r="B4" s="236" t="s">
        <v>93</v>
      </c>
      <c r="C4" s="237"/>
      <c r="D4" s="237"/>
      <c r="E4" s="237"/>
      <c r="F4" s="237"/>
      <c r="G4" s="237"/>
      <c r="H4" s="237"/>
      <c r="I4" s="103"/>
      <c r="J4" s="75"/>
    </row>
    <row r="5" spans="1:10" ht="22.5" customHeight="1">
      <c r="B5" s="199" t="s">
        <v>94</v>
      </c>
      <c r="C5" s="141"/>
      <c r="D5" s="141"/>
      <c r="E5" s="141"/>
      <c r="F5" s="141"/>
      <c r="G5" s="141"/>
      <c r="H5" s="141"/>
      <c r="I5" s="104"/>
      <c r="J5" s="76"/>
    </row>
    <row r="6" spans="1:10">
      <c r="B6" s="229" t="s">
        <v>95</v>
      </c>
      <c r="C6" s="230"/>
      <c r="D6" s="230"/>
      <c r="E6" s="230"/>
      <c r="F6" s="230"/>
      <c r="G6" s="230"/>
      <c r="H6" s="230"/>
      <c r="I6" s="104"/>
      <c r="J6" s="76"/>
    </row>
    <row r="7" spans="1:10" ht="22.5">
      <c r="B7" s="229" t="s">
        <v>96</v>
      </c>
      <c r="C7" s="200" t="s">
        <v>97</v>
      </c>
      <c r="D7" s="238" t="s">
        <v>98</v>
      </c>
      <c r="E7" s="239"/>
      <c r="F7" s="238" t="s">
        <v>99</v>
      </c>
      <c r="G7" s="239"/>
      <c r="H7" s="200" t="s">
        <v>100</v>
      </c>
      <c r="I7" s="104"/>
      <c r="J7" s="77"/>
    </row>
    <row r="8" spans="1:10" ht="15" customHeight="1">
      <c r="A8" t="str">
        <f>CONCATENATE(IF(B7="Total :",B7," "),B8)</f>
        <v xml:space="preserve"> </v>
      </c>
      <c r="B8" s="230"/>
      <c r="C8" s="196" t="s">
        <v>101</v>
      </c>
      <c r="D8" s="196" t="s">
        <v>102</v>
      </c>
      <c r="E8" s="196" t="s">
        <v>101</v>
      </c>
      <c r="F8" s="196" t="s">
        <v>102</v>
      </c>
      <c r="G8" s="196" t="s">
        <v>101</v>
      </c>
      <c r="H8" s="196" t="s">
        <v>101</v>
      </c>
      <c r="I8" s="104"/>
      <c r="J8" s="76"/>
    </row>
    <row r="9" spans="1:10">
      <c r="A9" t="str">
        <f t="shared" ref="A9:A72" si="0">CONCATENATE(IF(B8="Total :",B8," "),B9)</f>
        <v xml:space="preserve"> GoldSmith Name :  ACPL JEWELS PVT.LTD.                         </v>
      </c>
      <c r="B9" s="229" t="s">
        <v>103</v>
      </c>
      <c r="C9" s="230"/>
      <c r="D9" s="230"/>
      <c r="E9" s="230"/>
      <c r="F9" s="230"/>
      <c r="G9" s="230"/>
      <c r="H9" s="230"/>
      <c r="I9" s="105"/>
      <c r="J9" s="78"/>
    </row>
    <row r="10" spans="1:10" ht="15" customHeight="1">
      <c r="A10" t="str">
        <f t="shared" si="0"/>
        <v xml:space="preserve"> Gold</v>
      </c>
      <c r="B10" s="197" t="s">
        <v>104</v>
      </c>
      <c r="C10" s="198">
        <v>0</v>
      </c>
      <c r="D10" s="198">
        <v>0</v>
      </c>
      <c r="E10" s="198">
        <v>0</v>
      </c>
      <c r="F10" s="198">
        <v>0</v>
      </c>
      <c r="G10" s="198">
        <v>0</v>
      </c>
      <c r="H10" s="198">
        <v>0</v>
      </c>
      <c r="I10" s="104"/>
      <c r="J10" s="76"/>
    </row>
    <row r="11" spans="1:10">
      <c r="A11" t="str">
        <f t="shared" si="0"/>
        <v xml:space="preserve"> GoldSmith Name :  AKS JEWELS PRIVATE LTD- DIAM KA</v>
      </c>
      <c r="B11" s="229" t="s">
        <v>105</v>
      </c>
      <c r="C11" s="230"/>
      <c r="D11" s="230"/>
      <c r="E11" s="230"/>
      <c r="F11" s="230"/>
      <c r="G11" s="230"/>
      <c r="H11" s="230"/>
      <c r="I11" s="105"/>
      <c r="J11" s="78"/>
    </row>
    <row r="12" spans="1:10">
      <c r="A12" t="str">
        <f t="shared" si="0"/>
        <v xml:space="preserve"> Gold</v>
      </c>
      <c r="B12" s="197" t="s">
        <v>104</v>
      </c>
      <c r="C12" s="198">
        <v>22.234999999999999</v>
      </c>
      <c r="D12" s="198">
        <v>0</v>
      </c>
      <c r="E12" s="198">
        <v>0</v>
      </c>
      <c r="F12" s="198">
        <v>0</v>
      </c>
      <c r="G12" s="198">
        <v>0</v>
      </c>
      <c r="H12" s="198">
        <v>22.234999999999999</v>
      </c>
      <c r="I12" s="105"/>
      <c r="J12" s="78"/>
    </row>
    <row r="13" spans="1:10" ht="15" customHeight="1">
      <c r="A13" t="str">
        <f t="shared" si="0"/>
        <v xml:space="preserve"> GoldSmith Name :  AMIT ASHOK BELVALKAR</v>
      </c>
      <c r="B13" s="229" t="s">
        <v>106</v>
      </c>
      <c r="C13" s="230"/>
      <c r="D13" s="230"/>
      <c r="E13" s="230"/>
      <c r="F13" s="230"/>
      <c r="G13" s="230"/>
      <c r="H13" s="230"/>
      <c r="I13" s="104"/>
      <c r="J13" s="76"/>
    </row>
    <row r="14" spans="1:10">
      <c r="A14" t="str">
        <f t="shared" si="0"/>
        <v xml:space="preserve"> Gold</v>
      </c>
      <c r="B14" s="197" t="s">
        <v>104</v>
      </c>
      <c r="C14" s="198">
        <v>385.83300000000003</v>
      </c>
      <c r="D14" s="198">
        <v>0</v>
      </c>
      <c r="E14" s="198">
        <v>0</v>
      </c>
      <c r="F14" s="198">
        <v>10.07</v>
      </c>
      <c r="G14" s="198">
        <v>9.2639999999999993</v>
      </c>
      <c r="H14" s="198">
        <v>376.56900000000002</v>
      </c>
      <c r="I14" s="105"/>
      <c r="J14" s="78"/>
    </row>
    <row r="15" spans="1:10">
      <c r="A15" t="str">
        <f t="shared" si="0"/>
        <v xml:space="preserve"> GoldSmith Name :  AMIT C ADESARA AND SONS</v>
      </c>
      <c r="B15" s="229" t="s">
        <v>107</v>
      </c>
      <c r="C15" s="230"/>
      <c r="D15" s="230"/>
      <c r="E15" s="230"/>
      <c r="F15" s="230"/>
      <c r="G15" s="230"/>
      <c r="H15" s="230"/>
      <c r="I15" s="105"/>
      <c r="J15" s="78"/>
    </row>
    <row r="16" spans="1:10">
      <c r="A16" t="str">
        <f t="shared" si="0"/>
        <v xml:space="preserve"> Gold</v>
      </c>
      <c r="B16" s="197" t="s">
        <v>104</v>
      </c>
      <c r="C16" s="198">
        <v>587.995</v>
      </c>
      <c r="D16" s="198">
        <v>0</v>
      </c>
      <c r="E16" s="198">
        <v>0</v>
      </c>
      <c r="F16" s="198">
        <v>0</v>
      </c>
      <c r="G16" s="198">
        <v>0</v>
      </c>
      <c r="H16" s="198">
        <v>587.995</v>
      </c>
      <c r="I16" s="105"/>
      <c r="J16" s="78"/>
    </row>
    <row r="17" spans="1:10">
      <c r="A17" s="46" t="str">
        <f t="shared" si="0"/>
        <v xml:space="preserve"> GoldSmith Name :  ANUSHKA GOLDSMITH</v>
      </c>
      <c r="B17" s="229" t="s">
        <v>108</v>
      </c>
      <c r="C17" s="230"/>
      <c r="D17" s="230"/>
      <c r="E17" s="230"/>
      <c r="F17" s="230"/>
      <c r="G17" s="230"/>
      <c r="H17" s="230"/>
      <c r="I17" s="105"/>
      <c r="J17" s="78"/>
    </row>
    <row r="18" spans="1:10" ht="15" customHeight="1">
      <c r="A18" s="46" t="str">
        <f t="shared" si="0"/>
        <v xml:space="preserve"> Gold</v>
      </c>
      <c r="B18" s="197" t="s">
        <v>104</v>
      </c>
      <c r="C18" s="198">
        <v>0</v>
      </c>
      <c r="D18" s="198">
        <v>1225.32</v>
      </c>
      <c r="E18" s="198">
        <v>1219.193</v>
      </c>
      <c r="F18" s="198">
        <v>0</v>
      </c>
      <c r="G18" s="198">
        <v>0</v>
      </c>
      <c r="H18" s="198">
        <v>1219.193</v>
      </c>
      <c r="I18" s="104"/>
      <c r="J18" s="76"/>
    </row>
    <row r="19" spans="1:10">
      <c r="A19" s="46" t="str">
        <f t="shared" si="0"/>
        <v xml:space="preserve"> GoldSmith Name :  ARGENTUM HOUSE (DIAMOND KARAGIR)</v>
      </c>
      <c r="B19" s="229" t="s">
        <v>109</v>
      </c>
      <c r="C19" s="230"/>
      <c r="D19" s="230"/>
      <c r="E19" s="230"/>
      <c r="F19" s="230"/>
      <c r="G19" s="230"/>
      <c r="H19" s="230"/>
      <c r="I19" s="105"/>
      <c r="J19" s="78"/>
    </row>
    <row r="20" spans="1:10">
      <c r="A20" t="str">
        <f t="shared" si="0"/>
        <v xml:space="preserve"> Gold</v>
      </c>
      <c r="B20" s="197" t="s">
        <v>104</v>
      </c>
      <c r="C20" s="198">
        <v>3.0000000000000001E-3</v>
      </c>
      <c r="D20" s="198">
        <v>0</v>
      </c>
      <c r="E20" s="198">
        <v>0</v>
      </c>
      <c r="F20" s="198">
        <v>0</v>
      </c>
      <c r="G20" s="198">
        <v>0</v>
      </c>
      <c r="H20" s="198">
        <v>3.0000000000000001E-3</v>
      </c>
      <c r="I20" s="105"/>
      <c r="J20" s="78"/>
    </row>
    <row r="21" spans="1:10">
      <c r="A21" t="str">
        <f t="shared" si="0"/>
        <v xml:space="preserve"> GoldSmith Name :  ARGENTUM HOUSE (GOLD)</v>
      </c>
      <c r="B21" s="229" t="s">
        <v>110</v>
      </c>
      <c r="C21" s="230"/>
      <c r="D21" s="230"/>
      <c r="E21" s="230"/>
      <c r="F21" s="230"/>
      <c r="G21" s="230"/>
      <c r="H21" s="230"/>
      <c r="I21" s="104"/>
      <c r="J21" s="76"/>
    </row>
    <row r="22" spans="1:10" ht="15" customHeight="1">
      <c r="A22" t="str">
        <f t="shared" si="0"/>
        <v xml:space="preserve"> Gold</v>
      </c>
      <c r="B22" s="197" t="s">
        <v>104</v>
      </c>
      <c r="C22" s="198">
        <v>0</v>
      </c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05"/>
      <c r="J22" s="78"/>
    </row>
    <row r="23" spans="1:10">
      <c r="A23" s="46" t="str">
        <f t="shared" si="0"/>
        <v xml:space="preserve"> GoldSmith Name :  ARGENTUM HOUSE (MODE DIAMOND REPAIR)</v>
      </c>
      <c r="B23" s="229" t="s">
        <v>111</v>
      </c>
      <c r="C23" s="230"/>
      <c r="D23" s="230"/>
      <c r="E23" s="230"/>
      <c r="F23" s="230"/>
      <c r="G23" s="230"/>
      <c r="H23" s="230"/>
      <c r="I23" s="105"/>
      <c r="J23" s="78"/>
    </row>
    <row r="24" spans="1:10">
      <c r="A24" s="46" t="str">
        <f t="shared" si="0"/>
        <v xml:space="preserve"> Gold</v>
      </c>
      <c r="B24" s="197" t="s">
        <v>104</v>
      </c>
      <c r="C24" s="198">
        <v>0</v>
      </c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05"/>
      <c r="J24" s="78"/>
    </row>
    <row r="25" spans="1:10">
      <c r="A25" s="46" t="str">
        <f t="shared" si="0"/>
        <v xml:space="preserve"> GoldSmith Name :  ARGENTUM HOUSE GOLD(RD REPAIR)</v>
      </c>
      <c r="B25" s="229" t="s">
        <v>112</v>
      </c>
      <c r="C25" s="230"/>
      <c r="D25" s="230"/>
      <c r="E25" s="230"/>
      <c r="F25" s="230"/>
      <c r="G25" s="230"/>
      <c r="H25" s="230"/>
      <c r="I25" s="105"/>
      <c r="J25" s="78"/>
    </row>
    <row r="26" spans="1:10" ht="15" customHeight="1">
      <c r="A26" s="46" t="str">
        <f t="shared" si="0"/>
        <v xml:space="preserve"> Gold</v>
      </c>
      <c r="B26" s="197" t="s">
        <v>104</v>
      </c>
      <c r="C26" s="198">
        <v>0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04"/>
      <c r="J26" s="76"/>
    </row>
    <row r="27" spans="1:10">
      <c r="A27" s="46" t="str">
        <f t="shared" si="0"/>
        <v xml:space="preserve"> GoldSmith Name :  ARGENTUM SILVER HOUSE LLP (DIAM REP KARAGIR)</v>
      </c>
      <c r="B27" s="229" t="s">
        <v>113</v>
      </c>
      <c r="C27" s="230"/>
      <c r="D27" s="230"/>
      <c r="E27" s="230"/>
      <c r="F27" s="230"/>
      <c r="G27" s="230"/>
      <c r="H27" s="230"/>
      <c r="I27" s="105"/>
      <c r="J27" s="78"/>
    </row>
    <row r="28" spans="1:10">
      <c r="A28" s="46" t="str">
        <f t="shared" si="0"/>
        <v xml:space="preserve"> Gold</v>
      </c>
      <c r="B28" s="197" t="s">
        <v>104</v>
      </c>
      <c r="C28" s="198">
        <v>947.62800000000004</v>
      </c>
      <c r="D28" s="198">
        <v>20.27</v>
      </c>
      <c r="E28" s="198">
        <v>15.202999999999999</v>
      </c>
      <c r="F28" s="198">
        <v>12.97</v>
      </c>
      <c r="G28" s="198">
        <v>9.7279999999999998</v>
      </c>
      <c r="H28" s="198">
        <v>953.10299999999995</v>
      </c>
      <c r="I28" s="105"/>
      <c r="J28" s="78"/>
    </row>
    <row r="29" spans="1:10" ht="15" customHeight="1">
      <c r="A29" s="46" t="str">
        <f t="shared" si="0"/>
        <v xml:space="preserve"> GoldSmith Name :  ARGENTUM SILVER HOUSE LLP (DIAMOND KARAGIR)</v>
      </c>
      <c r="B29" s="229" t="s">
        <v>114</v>
      </c>
      <c r="C29" s="230"/>
      <c r="D29" s="230"/>
      <c r="E29" s="230"/>
      <c r="F29" s="230"/>
      <c r="G29" s="230"/>
      <c r="H29" s="230"/>
      <c r="I29" s="104"/>
      <c r="J29" s="76"/>
    </row>
    <row r="30" spans="1:10">
      <c r="A30" t="str">
        <f t="shared" si="0"/>
        <v xml:space="preserve"> Gold</v>
      </c>
      <c r="B30" s="197" t="s">
        <v>104</v>
      </c>
      <c r="C30" s="198">
        <v>318.29000000000002</v>
      </c>
      <c r="D30" s="198">
        <v>0</v>
      </c>
      <c r="E30" s="198">
        <v>0</v>
      </c>
      <c r="F30" s="198">
        <v>4.22</v>
      </c>
      <c r="G30" s="198">
        <v>3.165</v>
      </c>
      <c r="H30" s="198">
        <v>315.125</v>
      </c>
      <c r="I30" s="105"/>
      <c r="J30" s="78"/>
    </row>
    <row r="31" spans="1:10">
      <c r="A31" t="str">
        <f t="shared" si="0"/>
        <v xml:space="preserve"> GoldSmith Name :  ARGENTUM SILVER HOUSE LLP (GOLD KARAGIR PN)</v>
      </c>
      <c r="B31" s="229" t="s">
        <v>115</v>
      </c>
      <c r="C31" s="230"/>
      <c r="D31" s="230"/>
      <c r="E31" s="230"/>
      <c r="F31" s="230"/>
      <c r="G31" s="230"/>
      <c r="H31" s="230"/>
      <c r="I31" s="104"/>
      <c r="J31" s="76"/>
    </row>
    <row r="32" spans="1:10" ht="15" customHeight="1">
      <c r="A32" t="str">
        <f t="shared" si="0"/>
        <v xml:space="preserve"> Gold</v>
      </c>
      <c r="B32" s="197" t="s">
        <v>104</v>
      </c>
      <c r="C32" s="198">
        <v>1523.174</v>
      </c>
      <c r="D32" s="198">
        <v>0</v>
      </c>
      <c r="E32" s="198">
        <v>0</v>
      </c>
      <c r="F32" s="198">
        <v>259.64</v>
      </c>
      <c r="G32" s="198">
        <v>249.255</v>
      </c>
      <c r="H32" s="198">
        <v>1273.9190000000001</v>
      </c>
      <c r="I32" s="105"/>
      <c r="J32" s="78"/>
    </row>
    <row r="33" spans="1:10">
      <c r="A33" t="str">
        <f t="shared" si="0"/>
        <v xml:space="preserve"> GoldSmith Name :  ARGENTUM SILVER HOUSE LLP (GOLD KARAGIR)</v>
      </c>
      <c r="B33" s="229" t="s">
        <v>116</v>
      </c>
      <c r="C33" s="230"/>
      <c r="D33" s="230"/>
      <c r="E33" s="230"/>
      <c r="F33" s="230"/>
      <c r="G33" s="230"/>
      <c r="H33" s="230"/>
      <c r="I33" s="105"/>
      <c r="J33" s="78"/>
    </row>
    <row r="34" spans="1:10">
      <c r="A34" t="str">
        <f t="shared" si="0"/>
        <v xml:space="preserve"> Gold</v>
      </c>
      <c r="B34" s="197" t="s">
        <v>104</v>
      </c>
      <c r="C34" s="198">
        <v>7761.4740000000002</v>
      </c>
      <c r="D34" s="198">
        <v>2188.19</v>
      </c>
      <c r="E34" s="198">
        <v>2177.2489999999998</v>
      </c>
      <c r="F34" s="198">
        <v>2266.09</v>
      </c>
      <c r="G34" s="198">
        <v>2205.998</v>
      </c>
      <c r="H34" s="198">
        <v>7732.7250000000004</v>
      </c>
      <c r="I34" s="105"/>
      <c r="J34" s="78"/>
    </row>
    <row r="35" spans="1:10">
      <c r="A35" t="str">
        <f t="shared" si="0"/>
        <v xml:space="preserve"> GoldSmith Name :  ARGENTUM SILVER HOUSE LLP (GOLD RD REPAIR)</v>
      </c>
      <c r="B35" s="229" t="s">
        <v>117</v>
      </c>
      <c r="C35" s="230"/>
      <c r="D35" s="230"/>
      <c r="E35" s="230"/>
      <c r="F35" s="230"/>
      <c r="G35" s="230"/>
      <c r="H35" s="230"/>
      <c r="I35" s="104"/>
      <c r="J35" s="76"/>
    </row>
    <row r="36" spans="1:10" ht="15" customHeight="1">
      <c r="A36" t="str">
        <f t="shared" si="0"/>
        <v xml:space="preserve"> Gold</v>
      </c>
      <c r="B36" s="197" t="s">
        <v>104</v>
      </c>
      <c r="C36" s="198">
        <v>8170.6549999999997</v>
      </c>
      <c r="D36" s="198">
        <v>594.97</v>
      </c>
      <c r="E36" s="198">
        <v>548.83299999999997</v>
      </c>
      <c r="F36" s="198">
        <v>0</v>
      </c>
      <c r="G36" s="198">
        <v>0</v>
      </c>
      <c r="H36" s="198">
        <v>8719.4879999999994</v>
      </c>
      <c r="I36" s="105"/>
      <c r="J36" s="78"/>
    </row>
    <row r="37" spans="1:10">
      <c r="A37" t="str">
        <f t="shared" si="0"/>
        <v xml:space="preserve"> GoldSmith Name :  ARGENTUM SILVER HOUSE LLP (MODE DIAM REPAIR)</v>
      </c>
      <c r="B37" s="229" t="s">
        <v>118</v>
      </c>
      <c r="C37" s="230"/>
      <c r="D37" s="230"/>
      <c r="E37" s="230"/>
      <c r="F37" s="230"/>
      <c r="G37" s="230"/>
      <c r="H37" s="230"/>
      <c r="I37" s="105"/>
      <c r="J37" s="78"/>
    </row>
    <row r="38" spans="1:10">
      <c r="A38" t="str">
        <f t="shared" si="0"/>
        <v xml:space="preserve"> Gold</v>
      </c>
      <c r="B38" s="197" t="s">
        <v>104</v>
      </c>
      <c r="C38" s="198">
        <v>986.68600000000004</v>
      </c>
      <c r="D38" s="198">
        <v>0</v>
      </c>
      <c r="E38" s="198">
        <v>0</v>
      </c>
      <c r="F38" s="198">
        <v>0</v>
      </c>
      <c r="G38" s="198">
        <v>0</v>
      </c>
      <c r="H38" s="198">
        <v>986.68600000000004</v>
      </c>
      <c r="I38" s="105"/>
      <c r="J38" s="78"/>
    </row>
    <row r="39" spans="1:10" ht="15" customHeight="1">
      <c r="A39" t="str">
        <f t="shared" si="0"/>
        <v xml:space="preserve"> GoldSmith Name :  AURUM GOLD</v>
      </c>
      <c r="B39" s="229" t="s">
        <v>119</v>
      </c>
      <c r="C39" s="230"/>
      <c r="D39" s="230"/>
      <c r="E39" s="230"/>
      <c r="F39" s="230"/>
      <c r="G39" s="230"/>
      <c r="H39" s="230"/>
      <c r="I39" s="104"/>
      <c r="J39" s="76"/>
    </row>
    <row r="40" spans="1:10">
      <c r="A40" t="str">
        <f t="shared" si="0"/>
        <v xml:space="preserve"> Gold</v>
      </c>
      <c r="B40" s="197" t="s">
        <v>104</v>
      </c>
      <c r="C40" s="198">
        <v>1877.91</v>
      </c>
      <c r="D40" s="198">
        <v>0</v>
      </c>
      <c r="E40" s="198">
        <v>0</v>
      </c>
      <c r="F40" s="198">
        <v>0</v>
      </c>
      <c r="G40" s="198">
        <v>0</v>
      </c>
      <c r="H40" s="198">
        <v>1877.91</v>
      </c>
      <c r="I40" s="105"/>
      <c r="J40" s="78"/>
    </row>
    <row r="41" spans="1:10">
      <c r="A41" t="str">
        <f t="shared" si="0"/>
        <v xml:space="preserve"> GoldSmith Name :  BAHIRSHET JEWELLERS</v>
      </c>
      <c r="B41" s="229" t="s">
        <v>120</v>
      </c>
      <c r="C41" s="230"/>
      <c r="D41" s="230"/>
      <c r="E41" s="230"/>
      <c r="F41" s="230"/>
      <c r="G41" s="230"/>
      <c r="H41" s="230"/>
      <c r="I41" s="105"/>
      <c r="J41" s="78"/>
    </row>
    <row r="42" spans="1:10" ht="15" customHeight="1">
      <c r="A42" t="str">
        <f t="shared" si="0"/>
        <v xml:space="preserve"> Gold</v>
      </c>
      <c r="B42" s="197" t="s">
        <v>104</v>
      </c>
      <c r="C42" s="198">
        <v>48.792000000000002</v>
      </c>
      <c r="D42" s="198">
        <v>0</v>
      </c>
      <c r="E42" s="198">
        <v>0</v>
      </c>
      <c r="F42" s="198">
        <v>0</v>
      </c>
      <c r="G42" s="198">
        <v>0</v>
      </c>
      <c r="H42" s="198">
        <v>48.792000000000002</v>
      </c>
      <c r="I42" s="105"/>
      <c r="J42" s="78"/>
    </row>
    <row r="43" spans="1:10">
      <c r="A43" t="str">
        <f t="shared" si="0"/>
        <v xml:space="preserve"> GoldSmith Name :  BAIRI GOLD</v>
      </c>
      <c r="B43" s="229" t="s">
        <v>121</v>
      </c>
      <c r="C43" s="230"/>
      <c r="D43" s="230"/>
      <c r="E43" s="230"/>
      <c r="F43" s="230"/>
      <c r="G43" s="230"/>
      <c r="H43" s="230"/>
      <c r="I43" s="104"/>
      <c r="J43" s="76"/>
    </row>
    <row r="44" spans="1:10">
      <c r="A44" t="str">
        <f t="shared" si="0"/>
        <v xml:space="preserve"> Gold</v>
      </c>
      <c r="B44" s="197" t="s">
        <v>104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  <c r="H44" s="198">
        <v>0</v>
      </c>
      <c r="I44" s="105"/>
      <c r="J44" s="78"/>
    </row>
    <row r="45" spans="1:10" ht="15" customHeight="1">
      <c r="A45" t="str">
        <f t="shared" si="0"/>
        <v xml:space="preserve"> GoldSmith Name :  BERA GOLDSMITH</v>
      </c>
      <c r="B45" s="229" t="s">
        <v>122</v>
      </c>
      <c r="C45" s="230"/>
      <c r="D45" s="230"/>
      <c r="E45" s="230"/>
      <c r="F45" s="230"/>
      <c r="G45" s="230"/>
      <c r="H45" s="230"/>
      <c r="I45" s="105"/>
      <c r="J45" s="78"/>
    </row>
    <row r="46" spans="1:10">
      <c r="A46" t="str">
        <f t="shared" si="0"/>
        <v xml:space="preserve"> Gold</v>
      </c>
      <c r="B46" s="197" t="s">
        <v>104</v>
      </c>
      <c r="C46" s="198">
        <v>1442.6389999999999</v>
      </c>
      <c r="D46" s="198">
        <v>0</v>
      </c>
      <c r="E46" s="198">
        <v>0</v>
      </c>
      <c r="F46" s="198">
        <v>0</v>
      </c>
      <c r="G46" s="198">
        <v>0</v>
      </c>
      <c r="H46" s="198">
        <v>1442.6389999999999</v>
      </c>
      <c r="I46" s="104"/>
      <c r="J46" s="76"/>
    </row>
    <row r="47" spans="1:10" ht="15" customHeight="1">
      <c r="A47" t="str">
        <f t="shared" si="0"/>
        <v xml:space="preserve"> GoldSmith Name :  BHOJ GOLD SMITH</v>
      </c>
      <c r="B47" s="229" t="s">
        <v>123</v>
      </c>
      <c r="C47" s="230"/>
      <c r="D47" s="230"/>
      <c r="E47" s="230"/>
      <c r="F47" s="230"/>
      <c r="G47" s="230"/>
      <c r="H47" s="230"/>
      <c r="I47" s="105"/>
      <c r="J47" s="78"/>
    </row>
    <row r="48" spans="1:10">
      <c r="A48" t="str">
        <f t="shared" si="0"/>
        <v xml:space="preserve"> Gold</v>
      </c>
      <c r="B48" s="197" t="s">
        <v>104</v>
      </c>
      <c r="C48" s="198">
        <v>0</v>
      </c>
      <c r="D48" s="198">
        <v>0</v>
      </c>
      <c r="E48" s="198">
        <v>0</v>
      </c>
      <c r="F48" s="198">
        <v>0</v>
      </c>
      <c r="G48" s="198">
        <v>0</v>
      </c>
      <c r="H48" s="198">
        <v>0</v>
      </c>
      <c r="I48" s="104"/>
      <c r="J48" s="76"/>
    </row>
    <row r="49" spans="1:10" ht="15" customHeight="1">
      <c r="A49" t="str">
        <f t="shared" si="0"/>
        <v xml:space="preserve"> GoldSmith Name :  CHANDUKAKA SARAF REFINARY</v>
      </c>
      <c r="B49" s="229" t="s">
        <v>124</v>
      </c>
      <c r="C49" s="230"/>
      <c r="D49" s="230"/>
      <c r="E49" s="230"/>
      <c r="F49" s="230"/>
      <c r="G49" s="230"/>
      <c r="H49" s="230"/>
      <c r="I49" s="105"/>
      <c r="J49" s="78"/>
    </row>
    <row r="50" spans="1:10">
      <c r="A50" t="str">
        <f t="shared" si="0"/>
        <v xml:space="preserve"> Gold</v>
      </c>
      <c r="B50" s="197" t="s">
        <v>104</v>
      </c>
      <c r="C50" s="198">
        <v>345.488</v>
      </c>
      <c r="D50" s="198">
        <v>4761.28</v>
      </c>
      <c r="E50" s="198">
        <v>4412.9719999999998</v>
      </c>
      <c r="F50" s="198">
        <v>128.97999999999999</v>
      </c>
      <c r="G50" s="198">
        <v>128.33600000000001</v>
      </c>
      <c r="H50" s="198">
        <v>4593.4219999999996</v>
      </c>
      <c r="I50" s="104"/>
      <c r="J50" s="76"/>
    </row>
    <row r="51" spans="1:10" ht="15" customHeight="1">
      <c r="A51" t="str">
        <f t="shared" si="0"/>
        <v xml:space="preserve"> Gold Wastage</v>
      </c>
      <c r="B51" s="197" t="s">
        <v>125</v>
      </c>
      <c r="C51" s="198"/>
      <c r="D51" s="198">
        <v>0</v>
      </c>
      <c r="E51" s="198">
        <v>0</v>
      </c>
      <c r="F51" s="198">
        <v>36.701999999999998</v>
      </c>
      <c r="G51" s="198">
        <v>36.701999999999998</v>
      </c>
      <c r="H51" s="198"/>
      <c r="I51" s="105"/>
      <c r="J51" s="78"/>
    </row>
    <row r="52" spans="1:10">
      <c r="A52" t="str">
        <f t="shared" si="0"/>
        <v xml:space="preserve"> Gold Tut</v>
      </c>
      <c r="B52" s="197" t="s">
        <v>126</v>
      </c>
      <c r="C52" s="198"/>
      <c r="D52" s="198">
        <v>0</v>
      </c>
      <c r="E52" s="198">
        <v>0</v>
      </c>
      <c r="F52" s="198">
        <v>927.57399999999996</v>
      </c>
      <c r="G52" s="198">
        <v>0</v>
      </c>
      <c r="H52" s="198"/>
      <c r="I52" s="105"/>
      <c r="J52" s="78"/>
    </row>
    <row r="53" spans="1:10">
      <c r="A53" t="str">
        <f t="shared" si="0"/>
        <v xml:space="preserve"> GoldSmith Name :  CHANDUKAKA SARAF REFINARY PN</v>
      </c>
      <c r="B53" s="229" t="s">
        <v>127</v>
      </c>
      <c r="C53" s="230"/>
      <c r="D53" s="230"/>
      <c r="E53" s="230"/>
      <c r="F53" s="230"/>
      <c r="G53" s="230"/>
      <c r="H53" s="230"/>
      <c r="I53" s="104"/>
      <c r="J53" s="76"/>
    </row>
    <row r="54" spans="1:10" ht="15" customHeight="1">
      <c r="A54" t="str">
        <f t="shared" si="0"/>
        <v xml:space="preserve"> Gold</v>
      </c>
      <c r="B54" s="197" t="s">
        <v>104</v>
      </c>
      <c r="C54" s="198">
        <v>1290.306</v>
      </c>
      <c r="D54" s="198">
        <v>9542.4320000000007</v>
      </c>
      <c r="E54" s="198">
        <v>8756.7060000000001</v>
      </c>
      <c r="F54" s="198">
        <v>0</v>
      </c>
      <c r="G54" s="198">
        <v>0</v>
      </c>
      <c r="H54" s="198">
        <v>10047.012000000001</v>
      </c>
      <c r="I54" s="105"/>
      <c r="J54" s="78"/>
    </row>
    <row r="55" spans="1:10">
      <c r="A55" t="str">
        <f t="shared" si="0"/>
        <v xml:space="preserve"> GoldSmith Name :  DEEPAK MANNA KARAGIR CENTRE</v>
      </c>
      <c r="B55" s="229" t="s">
        <v>128</v>
      </c>
      <c r="C55" s="230"/>
      <c r="D55" s="230"/>
      <c r="E55" s="230"/>
      <c r="F55" s="230"/>
      <c r="G55" s="230"/>
      <c r="H55" s="230"/>
      <c r="I55" s="105"/>
      <c r="J55" s="78"/>
    </row>
    <row r="56" spans="1:10">
      <c r="A56" t="str">
        <f t="shared" si="0"/>
        <v xml:space="preserve"> Gold</v>
      </c>
      <c r="B56" s="197" t="s">
        <v>104</v>
      </c>
      <c r="C56" s="198">
        <v>1969.8230000000001</v>
      </c>
      <c r="D56" s="198">
        <v>0</v>
      </c>
      <c r="E56" s="198">
        <v>0</v>
      </c>
      <c r="F56" s="198">
        <v>0</v>
      </c>
      <c r="G56" s="198">
        <v>0</v>
      </c>
      <c r="H56" s="198">
        <v>1969.8230000000001</v>
      </c>
      <c r="I56" s="104"/>
      <c r="J56" s="76"/>
    </row>
    <row r="57" spans="1:10" ht="15" customHeight="1">
      <c r="A57" t="str">
        <f t="shared" si="0"/>
        <v xml:space="preserve"> GoldSmith Name :  DHANANJAY GAJANAN KAREKAR</v>
      </c>
      <c r="B57" s="229" t="s">
        <v>129</v>
      </c>
      <c r="C57" s="230"/>
      <c r="D57" s="230"/>
      <c r="E57" s="230"/>
      <c r="F57" s="230"/>
      <c r="G57" s="230"/>
      <c r="H57" s="230"/>
      <c r="I57" s="105"/>
      <c r="J57" s="78"/>
    </row>
    <row r="58" spans="1:10">
      <c r="A58" t="str">
        <f t="shared" si="0"/>
        <v xml:space="preserve"> Gold</v>
      </c>
      <c r="B58" s="197" t="s">
        <v>104</v>
      </c>
      <c r="C58" s="198">
        <v>17.25</v>
      </c>
      <c r="D58" s="198">
        <v>0</v>
      </c>
      <c r="E58" s="198">
        <v>0</v>
      </c>
      <c r="F58" s="198">
        <v>0</v>
      </c>
      <c r="G58" s="198">
        <v>0</v>
      </c>
      <c r="H58" s="198">
        <v>17.25</v>
      </c>
      <c r="I58" s="105"/>
      <c r="J58" s="78"/>
    </row>
    <row r="59" spans="1:10">
      <c r="A59" t="str">
        <f t="shared" si="0"/>
        <v xml:space="preserve"> GoldSmith Name :  DHARMESH PRAVINCHANDRA SONI</v>
      </c>
      <c r="B59" s="229" t="s">
        <v>130</v>
      </c>
      <c r="C59" s="230"/>
      <c r="D59" s="230"/>
      <c r="E59" s="230"/>
      <c r="F59" s="230"/>
      <c r="G59" s="230"/>
      <c r="H59" s="230"/>
      <c r="I59" s="104"/>
      <c r="J59" s="76"/>
    </row>
    <row r="60" spans="1:10" ht="15" customHeight="1">
      <c r="A60" t="str">
        <f t="shared" si="0"/>
        <v xml:space="preserve"> Gold</v>
      </c>
      <c r="B60" s="197" t="s">
        <v>104</v>
      </c>
      <c r="C60" s="198">
        <v>644.08500000000004</v>
      </c>
      <c r="D60" s="198">
        <v>0</v>
      </c>
      <c r="E60" s="198">
        <v>0</v>
      </c>
      <c r="F60" s="198">
        <v>0</v>
      </c>
      <c r="G60" s="198">
        <v>0</v>
      </c>
      <c r="H60" s="198">
        <v>644.08500000000004</v>
      </c>
      <c r="I60" s="105"/>
      <c r="J60" s="78"/>
    </row>
    <row r="61" spans="1:10">
      <c r="A61" t="str">
        <f t="shared" si="0"/>
        <v xml:space="preserve"> GoldSmith Name :  DIVYARATNA JEWELLERS</v>
      </c>
      <c r="B61" s="229" t="s">
        <v>131</v>
      </c>
      <c r="C61" s="230"/>
      <c r="D61" s="230"/>
      <c r="E61" s="230"/>
      <c r="F61" s="230"/>
      <c r="G61" s="230"/>
      <c r="H61" s="230"/>
      <c r="I61" s="105"/>
      <c r="J61" s="78"/>
    </row>
    <row r="62" spans="1:10">
      <c r="A62" t="str">
        <f t="shared" si="0"/>
        <v xml:space="preserve"> Gold</v>
      </c>
      <c r="B62" s="197" t="s">
        <v>104</v>
      </c>
      <c r="C62" s="198">
        <v>1586.7260000000001</v>
      </c>
      <c r="D62" s="198">
        <v>0</v>
      </c>
      <c r="E62" s="198">
        <v>0</v>
      </c>
      <c r="F62" s="198">
        <v>0</v>
      </c>
      <c r="G62" s="198">
        <v>0</v>
      </c>
      <c r="H62" s="198">
        <v>1586.7260000000001</v>
      </c>
      <c r="I62" s="104"/>
      <c r="J62" s="76"/>
    </row>
    <row r="63" spans="1:10" ht="15" customHeight="1">
      <c r="A63" t="str">
        <f t="shared" si="0"/>
        <v xml:space="preserve"> GoldSmith Name :  G N HALLMARKING (A V GOLD)</v>
      </c>
      <c r="B63" s="229" t="s">
        <v>132</v>
      </c>
      <c r="C63" s="230"/>
      <c r="D63" s="230"/>
      <c r="E63" s="230"/>
      <c r="F63" s="230"/>
      <c r="G63" s="230"/>
      <c r="H63" s="230"/>
      <c r="I63" s="105"/>
      <c r="J63" s="78"/>
    </row>
    <row r="64" spans="1:10">
      <c r="A64" t="str">
        <f t="shared" si="0"/>
        <v xml:space="preserve"> Gold</v>
      </c>
      <c r="B64" s="197" t="s">
        <v>104</v>
      </c>
      <c r="C64" s="198">
        <v>206.47200000000001</v>
      </c>
      <c r="D64" s="198">
        <v>0</v>
      </c>
      <c r="E64" s="198">
        <v>0</v>
      </c>
      <c r="F64" s="198">
        <v>207.51</v>
      </c>
      <c r="G64" s="198">
        <v>206.47200000000001</v>
      </c>
      <c r="H64" s="198">
        <v>0</v>
      </c>
      <c r="I64" s="104"/>
      <c r="J64" s="76"/>
    </row>
    <row r="65" spans="1:10" ht="15" customHeight="1">
      <c r="A65" t="str">
        <f t="shared" si="0"/>
        <v xml:space="preserve"> GoldSmith Name :  GANESH GOLDSIMTH</v>
      </c>
      <c r="B65" s="229" t="s">
        <v>133</v>
      </c>
      <c r="C65" s="230"/>
      <c r="D65" s="230"/>
      <c r="E65" s="230"/>
      <c r="F65" s="230"/>
      <c r="G65" s="230"/>
      <c r="H65" s="230"/>
      <c r="I65" s="105"/>
      <c r="J65" s="78"/>
    </row>
    <row r="66" spans="1:10">
      <c r="A66" t="str">
        <f t="shared" si="0"/>
        <v xml:space="preserve"> Gold</v>
      </c>
      <c r="B66" s="197" t="s">
        <v>104</v>
      </c>
      <c r="C66" s="198">
        <v>1143.174</v>
      </c>
      <c r="D66" s="198">
        <v>0</v>
      </c>
      <c r="E66" s="198">
        <v>0</v>
      </c>
      <c r="F66" s="198">
        <v>0</v>
      </c>
      <c r="G66" s="198">
        <v>0</v>
      </c>
      <c r="H66" s="198">
        <v>1143.174</v>
      </c>
      <c r="I66" s="105"/>
      <c r="J66" s="78"/>
    </row>
    <row r="67" spans="1:10">
      <c r="A67" t="str">
        <f t="shared" si="0"/>
        <v xml:space="preserve"> GoldSmith Name :  GOPAL GOLD SMITH</v>
      </c>
      <c r="B67" s="229" t="s">
        <v>134</v>
      </c>
      <c r="C67" s="230"/>
      <c r="D67" s="230"/>
      <c r="E67" s="230"/>
      <c r="F67" s="230"/>
      <c r="G67" s="230"/>
      <c r="H67" s="230"/>
      <c r="I67" s="104"/>
      <c r="J67" s="76"/>
    </row>
    <row r="68" spans="1:10" ht="15" customHeight="1">
      <c r="A68" t="str">
        <f t="shared" si="0"/>
        <v xml:space="preserve"> Gold</v>
      </c>
      <c r="B68" s="197" t="s">
        <v>104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198">
        <v>0</v>
      </c>
      <c r="I68" s="105"/>
      <c r="J68" s="78"/>
    </row>
    <row r="69" spans="1:10">
      <c r="A69" t="str">
        <f t="shared" si="0"/>
        <v xml:space="preserve"> GoldSmith Name :  GT GOLD SMITH</v>
      </c>
      <c r="B69" s="229" t="s">
        <v>135</v>
      </c>
      <c r="C69" s="230"/>
      <c r="D69" s="230"/>
      <c r="E69" s="230"/>
      <c r="F69" s="230"/>
      <c r="G69" s="230"/>
      <c r="H69" s="230"/>
      <c r="I69" s="105"/>
      <c r="J69" s="78"/>
    </row>
    <row r="70" spans="1:10">
      <c r="A70" t="str">
        <f t="shared" si="0"/>
        <v xml:space="preserve"> Gold</v>
      </c>
      <c r="B70" s="197" t="s">
        <v>104</v>
      </c>
      <c r="C70" s="198">
        <v>0</v>
      </c>
      <c r="D70" s="198">
        <v>0</v>
      </c>
      <c r="E70" s="198">
        <v>0</v>
      </c>
      <c r="F70" s="198">
        <v>0</v>
      </c>
      <c r="G70" s="198">
        <v>0</v>
      </c>
      <c r="H70" s="198">
        <v>0</v>
      </c>
      <c r="I70" s="104"/>
      <c r="J70" s="76"/>
    </row>
    <row r="71" spans="1:10" ht="15" customHeight="1">
      <c r="A71" t="str">
        <f t="shared" si="0"/>
        <v xml:space="preserve"> GoldSmith Name :  GURJAR GEMS PVT LTD- DIAM KA</v>
      </c>
      <c r="B71" s="229" t="s">
        <v>136</v>
      </c>
      <c r="C71" s="230"/>
      <c r="D71" s="230"/>
      <c r="E71" s="230"/>
      <c r="F71" s="230"/>
      <c r="G71" s="230"/>
      <c r="H71" s="230"/>
      <c r="I71" s="105"/>
      <c r="J71" s="78"/>
    </row>
    <row r="72" spans="1:10">
      <c r="A72" t="str">
        <f t="shared" si="0"/>
        <v xml:space="preserve"> Gold</v>
      </c>
      <c r="B72" s="197" t="s">
        <v>104</v>
      </c>
      <c r="C72" s="198">
        <v>1.3680000000000001</v>
      </c>
      <c r="D72" s="198">
        <v>0</v>
      </c>
      <c r="E72" s="198">
        <v>0</v>
      </c>
      <c r="F72" s="198">
        <v>0</v>
      </c>
      <c r="G72" s="198">
        <v>0</v>
      </c>
      <c r="H72" s="198">
        <v>1.3680000000000001</v>
      </c>
      <c r="I72" s="105"/>
      <c r="J72" s="78"/>
    </row>
    <row r="73" spans="1:10">
      <c r="A73" t="str">
        <f t="shared" ref="A73:A136" si="1">CONCATENATE(IF(B72="Total :",B72," "),B73)</f>
        <v xml:space="preserve"> GoldSmith Name :  H K JEWELS PVT LTD- DIAM KA</v>
      </c>
      <c r="B73" s="229" t="s">
        <v>137</v>
      </c>
      <c r="C73" s="230"/>
      <c r="D73" s="230"/>
      <c r="E73" s="230"/>
      <c r="F73" s="230"/>
      <c r="G73" s="230"/>
      <c r="H73" s="230"/>
      <c r="I73" s="104"/>
      <c r="J73" s="76"/>
    </row>
    <row r="74" spans="1:10" ht="15" customHeight="1">
      <c r="A74" t="str">
        <f t="shared" si="1"/>
        <v xml:space="preserve"> Gold</v>
      </c>
      <c r="B74" s="197" t="s">
        <v>104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  <c r="H74" s="198">
        <v>0</v>
      </c>
      <c r="I74" s="105"/>
      <c r="J74" s="78"/>
    </row>
    <row r="75" spans="1:10">
      <c r="A75" t="str">
        <f t="shared" si="1"/>
        <v xml:space="preserve"> GoldSmith Name :  HERAMBHA TRADERS</v>
      </c>
      <c r="B75" s="229" t="s">
        <v>138</v>
      </c>
      <c r="C75" s="230"/>
      <c r="D75" s="230"/>
      <c r="E75" s="230"/>
      <c r="F75" s="230"/>
      <c r="G75" s="230"/>
      <c r="H75" s="230"/>
      <c r="I75" s="105"/>
      <c r="J75" s="78"/>
    </row>
    <row r="76" spans="1:10">
      <c r="A76" t="str">
        <f t="shared" si="1"/>
        <v xml:space="preserve"> Gold</v>
      </c>
      <c r="B76" s="197" t="s">
        <v>104</v>
      </c>
      <c r="C76" s="198">
        <v>6.0000000000000001E-3</v>
      </c>
      <c r="D76" s="198">
        <v>0</v>
      </c>
      <c r="E76" s="198">
        <v>0</v>
      </c>
      <c r="F76" s="198">
        <v>0</v>
      </c>
      <c r="G76" s="198">
        <v>0</v>
      </c>
      <c r="H76" s="198">
        <v>6.0000000000000001E-3</v>
      </c>
      <c r="I76" s="104"/>
      <c r="J76" s="76"/>
    </row>
    <row r="77" spans="1:10" ht="15" customHeight="1">
      <c r="A77" t="str">
        <f t="shared" si="1"/>
        <v xml:space="preserve"> GoldSmith Name :  J M JEWELLERS AND SONS</v>
      </c>
      <c r="B77" s="229" t="s">
        <v>139</v>
      </c>
      <c r="C77" s="230"/>
      <c r="D77" s="230"/>
      <c r="E77" s="230"/>
      <c r="F77" s="230"/>
      <c r="G77" s="230"/>
      <c r="H77" s="230"/>
      <c r="I77" s="105"/>
      <c r="J77" s="78"/>
    </row>
    <row r="78" spans="1:10">
      <c r="A78" t="str">
        <f t="shared" si="1"/>
        <v xml:space="preserve"> Gold</v>
      </c>
      <c r="B78" s="197" t="s">
        <v>104</v>
      </c>
      <c r="C78" s="198">
        <v>1343.828</v>
      </c>
      <c r="D78" s="198">
        <v>0</v>
      </c>
      <c r="E78" s="198">
        <v>0</v>
      </c>
      <c r="F78" s="198">
        <v>0</v>
      </c>
      <c r="G78" s="198">
        <v>0</v>
      </c>
      <c r="H78" s="198">
        <v>1343.828</v>
      </c>
      <c r="I78" s="105"/>
      <c r="J78" s="78"/>
    </row>
    <row r="79" spans="1:10" ht="15" customHeight="1">
      <c r="A79" t="str">
        <f t="shared" si="1"/>
        <v xml:space="preserve"> GoldSmith Name :  JAYKISHAN RAJENDRA ADESARA</v>
      </c>
      <c r="B79" s="229" t="s">
        <v>140</v>
      </c>
      <c r="C79" s="230"/>
      <c r="D79" s="230"/>
      <c r="E79" s="230"/>
      <c r="F79" s="230"/>
      <c r="G79" s="230"/>
      <c r="H79" s="230"/>
      <c r="I79" s="105"/>
      <c r="J79" s="78"/>
    </row>
    <row r="80" spans="1:10">
      <c r="A80" t="str">
        <f t="shared" si="1"/>
        <v xml:space="preserve"> Gold</v>
      </c>
      <c r="B80" s="197" t="s">
        <v>104</v>
      </c>
      <c r="C80" s="198">
        <v>1.2390000000000001</v>
      </c>
      <c r="D80" s="198">
        <v>0</v>
      </c>
      <c r="E80" s="198">
        <v>0</v>
      </c>
      <c r="F80" s="198">
        <v>0</v>
      </c>
      <c r="G80" s="198">
        <v>0</v>
      </c>
      <c r="H80" s="198">
        <v>1.2390000000000001</v>
      </c>
      <c r="I80" s="105"/>
      <c r="J80" s="78"/>
    </row>
    <row r="81" spans="1:10">
      <c r="A81" t="str">
        <f t="shared" si="1"/>
        <v xml:space="preserve"> GoldSmith Name :  KA ARGENTUM HOUSE (DIAMOND REPAIR KARAGIR)</v>
      </c>
      <c r="B81" s="229" t="s">
        <v>141</v>
      </c>
      <c r="C81" s="230"/>
      <c r="D81" s="230"/>
      <c r="E81" s="230"/>
      <c r="F81" s="230"/>
      <c r="G81" s="230"/>
      <c r="H81" s="230"/>
      <c r="I81" s="104"/>
      <c r="J81" s="76"/>
    </row>
    <row r="82" spans="1:10">
      <c r="A82" t="str">
        <f t="shared" si="1"/>
        <v xml:space="preserve"> Gold</v>
      </c>
      <c r="B82" s="197" t="s">
        <v>104</v>
      </c>
      <c r="C82" s="198">
        <v>1E-3</v>
      </c>
      <c r="D82" s="198">
        <v>0</v>
      </c>
      <c r="E82" s="198">
        <v>0</v>
      </c>
      <c r="F82" s="198">
        <v>0</v>
      </c>
      <c r="G82" s="198">
        <v>0</v>
      </c>
      <c r="H82" s="198">
        <v>1E-3</v>
      </c>
      <c r="I82" s="105"/>
      <c r="J82" s="78"/>
    </row>
    <row r="83" spans="1:10">
      <c r="A83" t="str">
        <f t="shared" si="1"/>
        <v xml:space="preserve"> GoldSmith Name :  KAMA JEWELRY PVT LTD- DIAM KA</v>
      </c>
      <c r="B83" s="229" t="s">
        <v>142</v>
      </c>
      <c r="C83" s="230"/>
      <c r="D83" s="230"/>
      <c r="E83" s="230"/>
      <c r="F83" s="230"/>
      <c r="G83" s="230"/>
      <c r="H83" s="230"/>
      <c r="I83" s="105"/>
      <c r="J83" s="78"/>
    </row>
    <row r="84" spans="1:10">
      <c r="A84" t="str">
        <f t="shared" si="1"/>
        <v xml:space="preserve"> Gold</v>
      </c>
      <c r="B84" s="197" t="s">
        <v>104</v>
      </c>
      <c r="C84" s="198">
        <v>2E-3</v>
      </c>
      <c r="D84" s="198">
        <v>0</v>
      </c>
      <c r="E84" s="198">
        <v>0</v>
      </c>
      <c r="F84" s="198">
        <v>0</v>
      </c>
      <c r="G84" s="198">
        <v>0</v>
      </c>
      <c r="H84" s="198">
        <v>2E-3</v>
      </c>
      <c r="I84" s="104"/>
      <c r="J84" s="76"/>
    </row>
    <row r="85" spans="1:10" ht="15" customHeight="1">
      <c r="A85" t="str">
        <f t="shared" si="1"/>
        <v xml:space="preserve"> GoldSmith Name :  KETAN GOLD ART</v>
      </c>
      <c r="B85" s="229" t="s">
        <v>143</v>
      </c>
      <c r="C85" s="230"/>
      <c r="D85" s="230"/>
      <c r="E85" s="230"/>
      <c r="F85" s="230"/>
      <c r="G85" s="230"/>
      <c r="H85" s="230"/>
      <c r="I85" s="105"/>
      <c r="J85" s="78"/>
    </row>
    <row r="86" spans="1:10">
      <c r="A86" t="str">
        <f t="shared" si="1"/>
        <v xml:space="preserve"> Gold</v>
      </c>
      <c r="B86" s="197" t="s">
        <v>104</v>
      </c>
      <c r="C86" s="198">
        <v>1759.2</v>
      </c>
      <c r="D86" s="198">
        <v>0</v>
      </c>
      <c r="E86" s="198">
        <v>0</v>
      </c>
      <c r="F86" s="198">
        <v>0</v>
      </c>
      <c r="G86" s="198">
        <v>0</v>
      </c>
      <c r="H86" s="198">
        <v>1759.2</v>
      </c>
      <c r="I86" s="105"/>
      <c r="J86" s="78"/>
    </row>
    <row r="87" spans="1:10">
      <c r="A87" t="str">
        <f t="shared" si="1"/>
        <v xml:space="preserve"> GoldSmith Name :  KGK CREATIONS (INDIA) PVT LTD- DIAM KA</v>
      </c>
      <c r="B87" s="229" t="s">
        <v>144</v>
      </c>
      <c r="C87" s="230"/>
      <c r="D87" s="230"/>
      <c r="E87" s="230"/>
      <c r="F87" s="230"/>
      <c r="G87" s="230"/>
      <c r="H87" s="230"/>
      <c r="I87" s="104"/>
      <c r="J87" s="76"/>
    </row>
    <row r="88" spans="1:10" ht="15" customHeight="1">
      <c r="A88" t="str">
        <f t="shared" si="1"/>
        <v xml:space="preserve"> Gold</v>
      </c>
      <c r="B88" s="197" t="s">
        <v>104</v>
      </c>
      <c r="C88" s="198">
        <v>2E-3</v>
      </c>
      <c r="D88" s="198">
        <v>0</v>
      </c>
      <c r="E88" s="198">
        <v>0</v>
      </c>
      <c r="F88" s="198">
        <v>0</v>
      </c>
      <c r="G88" s="198">
        <v>0</v>
      </c>
      <c r="H88" s="198">
        <v>2E-3</v>
      </c>
      <c r="I88" s="105"/>
      <c r="J88" s="78"/>
    </row>
    <row r="89" spans="1:10">
      <c r="A89" t="str">
        <f t="shared" si="1"/>
        <v xml:space="preserve"> GoldSmith Name :  KHAN GOLDSMITH</v>
      </c>
      <c r="B89" s="229" t="s">
        <v>145</v>
      </c>
      <c r="C89" s="230"/>
      <c r="D89" s="230"/>
      <c r="E89" s="230"/>
      <c r="F89" s="230"/>
      <c r="G89" s="230"/>
      <c r="H89" s="230"/>
      <c r="I89" s="105"/>
      <c r="J89" s="78"/>
    </row>
    <row r="90" spans="1:10">
      <c r="A90" t="str">
        <f t="shared" si="1"/>
        <v xml:space="preserve"> Gold</v>
      </c>
      <c r="B90" s="197" t="s">
        <v>104</v>
      </c>
      <c r="C90" s="198">
        <v>2175.3589999999999</v>
      </c>
      <c r="D90" s="198">
        <v>0</v>
      </c>
      <c r="E90" s="198">
        <v>0</v>
      </c>
      <c r="F90" s="198">
        <v>0</v>
      </c>
      <c r="G90" s="198">
        <v>0</v>
      </c>
      <c r="H90" s="198">
        <v>2175.3589999999999</v>
      </c>
      <c r="I90" s="104"/>
      <c r="J90" s="76"/>
    </row>
    <row r="91" spans="1:10" ht="15" customHeight="1">
      <c r="A91" t="str">
        <f t="shared" si="1"/>
        <v xml:space="preserve"> GoldSmith Name :  KOL ABHISHEK DAS</v>
      </c>
      <c r="B91" s="229" t="s">
        <v>146</v>
      </c>
      <c r="C91" s="230"/>
      <c r="D91" s="230"/>
      <c r="E91" s="230"/>
      <c r="F91" s="230"/>
      <c r="G91" s="230"/>
      <c r="H91" s="230"/>
      <c r="I91" s="105"/>
      <c r="J91" s="78"/>
    </row>
    <row r="92" spans="1:10">
      <c r="A92" t="str">
        <f t="shared" si="1"/>
        <v xml:space="preserve"> Gold</v>
      </c>
      <c r="B92" s="197" t="s">
        <v>104</v>
      </c>
      <c r="C92" s="198">
        <v>0</v>
      </c>
      <c r="D92" s="198">
        <v>0</v>
      </c>
      <c r="E92" s="198">
        <v>0</v>
      </c>
      <c r="F92" s="198">
        <v>0</v>
      </c>
      <c r="G92" s="198">
        <v>0</v>
      </c>
      <c r="H92" s="198">
        <v>0</v>
      </c>
      <c r="I92" s="105"/>
      <c r="J92" s="78"/>
    </row>
    <row r="93" spans="1:10">
      <c r="A93" t="str">
        <f t="shared" si="1"/>
        <v xml:space="preserve"> GoldSmith Name :  KOL BIKASH MANDAL</v>
      </c>
      <c r="B93" s="229" t="s">
        <v>147</v>
      </c>
      <c r="C93" s="230"/>
      <c r="D93" s="230"/>
      <c r="E93" s="230"/>
      <c r="F93" s="230"/>
      <c r="G93" s="230"/>
      <c r="H93" s="230"/>
      <c r="I93" s="104"/>
      <c r="J93" s="76"/>
    </row>
    <row r="94" spans="1:10" ht="15" customHeight="1">
      <c r="A94" t="str">
        <f t="shared" si="1"/>
        <v xml:space="preserve"> Gold</v>
      </c>
      <c r="B94" s="197" t="s">
        <v>104</v>
      </c>
      <c r="C94" s="198">
        <v>0</v>
      </c>
      <c r="D94" s="198">
        <v>0</v>
      </c>
      <c r="E94" s="198">
        <v>0</v>
      </c>
      <c r="F94" s="198">
        <v>0</v>
      </c>
      <c r="G94" s="198">
        <v>0</v>
      </c>
      <c r="H94" s="198">
        <v>0</v>
      </c>
      <c r="I94" s="105"/>
      <c r="J94" s="78"/>
    </row>
    <row r="95" spans="1:10">
      <c r="A95" t="str">
        <f t="shared" si="1"/>
        <v xml:space="preserve"> GoldSmith Name :  KOL FELU RAM JANA</v>
      </c>
      <c r="B95" s="229" t="s">
        <v>148</v>
      </c>
      <c r="C95" s="230"/>
      <c r="D95" s="230"/>
      <c r="E95" s="230"/>
      <c r="F95" s="230"/>
      <c r="G95" s="230"/>
      <c r="H95" s="230"/>
      <c r="I95" s="104"/>
      <c r="J95" s="76"/>
    </row>
    <row r="96" spans="1:10">
      <c r="A96" t="str">
        <f t="shared" si="1"/>
        <v xml:space="preserve"> Gold</v>
      </c>
      <c r="B96" s="197" t="s">
        <v>104</v>
      </c>
      <c r="C96" s="198">
        <v>0</v>
      </c>
      <c r="D96" s="198">
        <v>0</v>
      </c>
      <c r="E96" s="198">
        <v>0</v>
      </c>
      <c r="F96" s="198">
        <v>0</v>
      </c>
      <c r="G96" s="198">
        <v>0</v>
      </c>
      <c r="H96" s="198">
        <v>0</v>
      </c>
      <c r="I96" s="105"/>
      <c r="J96" s="78"/>
    </row>
    <row r="97" spans="1:10" ht="15" customHeight="1">
      <c r="A97" t="str">
        <f t="shared" si="1"/>
        <v xml:space="preserve"> GoldSmith Name :  KOL L GOPAL AND SONS (JEWELLERS)</v>
      </c>
      <c r="B97" s="229" t="s">
        <v>149</v>
      </c>
      <c r="C97" s="230"/>
      <c r="D97" s="230"/>
      <c r="E97" s="230"/>
      <c r="F97" s="230"/>
      <c r="G97" s="230"/>
      <c r="H97" s="230"/>
      <c r="I97" s="105"/>
      <c r="J97" s="78"/>
    </row>
    <row r="98" spans="1:10">
      <c r="A98" t="str">
        <f t="shared" si="1"/>
        <v xml:space="preserve"> Gold</v>
      </c>
      <c r="B98" s="197" t="s">
        <v>104</v>
      </c>
      <c r="C98" s="198">
        <v>0</v>
      </c>
      <c r="D98" s="198">
        <v>0</v>
      </c>
      <c r="E98" s="198">
        <v>0</v>
      </c>
      <c r="F98" s="198">
        <v>0</v>
      </c>
      <c r="G98" s="198">
        <v>0</v>
      </c>
      <c r="H98" s="198">
        <v>0</v>
      </c>
      <c r="I98" s="104"/>
      <c r="J98" s="76"/>
    </row>
    <row r="99" spans="1:10">
      <c r="A99" t="str">
        <f t="shared" si="1"/>
        <v xml:space="preserve"> GoldSmith Name :  KOL LAKSHMI KANTA RONG</v>
      </c>
      <c r="B99" s="229" t="s">
        <v>150</v>
      </c>
      <c r="C99" s="230"/>
      <c r="D99" s="230"/>
      <c r="E99" s="230"/>
      <c r="F99" s="230"/>
      <c r="G99" s="230"/>
      <c r="H99" s="230"/>
      <c r="I99" s="105"/>
      <c r="J99" s="78"/>
    </row>
    <row r="100" spans="1:10" ht="15" customHeight="1">
      <c r="A100" t="str">
        <f t="shared" si="1"/>
        <v xml:space="preserve"> Gold</v>
      </c>
      <c r="B100" s="197" t="s">
        <v>104</v>
      </c>
      <c r="C100" s="198">
        <v>0</v>
      </c>
      <c r="D100" s="198">
        <v>0</v>
      </c>
      <c r="E100" s="198">
        <v>0</v>
      </c>
      <c r="F100" s="198">
        <v>0</v>
      </c>
      <c r="G100" s="198">
        <v>0</v>
      </c>
      <c r="H100" s="198">
        <v>0</v>
      </c>
      <c r="I100" s="105"/>
      <c r="J100" s="78"/>
    </row>
    <row r="101" spans="1:10">
      <c r="A101" t="str">
        <f t="shared" si="1"/>
        <v xml:space="preserve"> GoldSmith Name :  KOL P A JEWELLERS</v>
      </c>
      <c r="B101" s="229" t="s">
        <v>151</v>
      </c>
      <c r="C101" s="230"/>
      <c r="D101" s="230"/>
      <c r="E101" s="230"/>
      <c r="F101" s="230"/>
      <c r="G101" s="230"/>
      <c r="H101" s="230"/>
      <c r="I101" s="104"/>
      <c r="J101" s="76"/>
    </row>
    <row r="102" spans="1:10">
      <c r="A102" t="str">
        <f t="shared" si="1"/>
        <v xml:space="preserve"> Gold</v>
      </c>
      <c r="B102" s="197" t="s">
        <v>104</v>
      </c>
      <c r="C102" s="198">
        <v>0</v>
      </c>
      <c r="D102" s="198">
        <v>0</v>
      </c>
      <c r="E102" s="198">
        <v>0</v>
      </c>
      <c r="F102" s="198">
        <v>0</v>
      </c>
      <c r="G102" s="198">
        <v>0</v>
      </c>
      <c r="H102" s="198">
        <v>0</v>
      </c>
      <c r="I102" s="105"/>
      <c r="J102" s="78"/>
    </row>
    <row r="103" spans="1:10" ht="15" customHeight="1">
      <c r="A103" t="str">
        <f t="shared" si="1"/>
        <v xml:space="preserve"> GoldSmith Name :  KOL R C JEWELLERS</v>
      </c>
      <c r="B103" s="229" t="s">
        <v>152</v>
      </c>
      <c r="C103" s="230"/>
      <c r="D103" s="230"/>
      <c r="E103" s="230"/>
      <c r="F103" s="230"/>
      <c r="G103" s="230"/>
      <c r="H103" s="230"/>
      <c r="I103" s="105"/>
      <c r="J103" s="78"/>
    </row>
    <row r="104" spans="1:10">
      <c r="A104" t="str">
        <f t="shared" si="1"/>
        <v xml:space="preserve"> Gold</v>
      </c>
      <c r="B104" s="197" t="s">
        <v>104</v>
      </c>
      <c r="C104" s="198">
        <v>0</v>
      </c>
      <c r="D104" s="198">
        <v>0</v>
      </c>
      <c r="E104" s="198">
        <v>0</v>
      </c>
      <c r="F104" s="198">
        <v>0</v>
      </c>
      <c r="G104" s="198">
        <v>0</v>
      </c>
      <c r="H104" s="198">
        <v>0</v>
      </c>
      <c r="I104" s="104"/>
      <c r="J104" s="76"/>
    </row>
    <row r="105" spans="1:10">
      <c r="A105" t="str">
        <f t="shared" si="1"/>
        <v xml:space="preserve"> GoldSmith Name :  KOL RADHA KRISHNA TAR TANA WORK</v>
      </c>
      <c r="B105" s="229" t="s">
        <v>153</v>
      </c>
      <c r="C105" s="230"/>
      <c r="D105" s="230"/>
      <c r="E105" s="230"/>
      <c r="F105" s="230"/>
      <c r="G105" s="230"/>
      <c r="H105" s="230"/>
      <c r="I105" s="105"/>
      <c r="J105" s="78"/>
    </row>
    <row r="106" spans="1:10" ht="15" customHeight="1">
      <c r="A106" t="str">
        <f t="shared" si="1"/>
        <v xml:space="preserve"> Gold</v>
      </c>
      <c r="B106" s="197" t="s">
        <v>104</v>
      </c>
      <c r="C106" s="198">
        <v>0</v>
      </c>
      <c r="D106" s="198">
        <v>0</v>
      </c>
      <c r="E106" s="198">
        <v>0</v>
      </c>
      <c r="F106" s="198">
        <v>0</v>
      </c>
      <c r="G106" s="198">
        <v>0</v>
      </c>
      <c r="H106" s="198">
        <v>0</v>
      </c>
      <c r="I106" s="104"/>
      <c r="J106" s="76"/>
    </row>
    <row r="107" spans="1:10">
      <c r="A107" t="str">
        <f t="shared" si="1"/>
        <v xml:space="preserve"> GoldSmith Name :  KOL SAF JEWELLERS</v>
      </c>
      <c r="B107" s="229" t="s">
        <v>154</v>
      </c>
      <c r="C107" s="230"/>
      <c r="D107" s="230"/>
      <c r="E107" s="230"/>
      <c r="F107" s="230"/>
      <c r="G107" s="230"/>
      <c r="H107" s="230"/>
      <c r="I107" s="105"/>
      <c r="J107" s="78"/>
    </row>
    <row r="108" spans="1:10">
      <c r="A108" t="str">
        <f t="shared" si="1"/>
        <v xml:space="preserve"> Gold</v>
      </c>
      <c r="B108" s="197" t="s">
        <v>104</v>
      </c>
      <c r="C108" s="198">
        <v>0</v>
      </c>
      <c r="D108" s="198">
        <v>0</v>
      </c>
      <c r="E108" s="198">
        <v>0</v>
      </c>
      <c r="F108" s="198">
        <v>0</v>
      </c>
      <c r="G108" s="198">
        <v>0</v>
      </c>
      <c r="H108" s="198">
        <v>0</v>
      </c>
      <c r="I108" s="105"/>
      <c r="J108" s="78"/>
    </row>
    <row r="109" spans="1:10" ht="15" customHeight="1">
      <c r="A109" t="str">
        <f t="shared" si="1"/>
        <v xml:space="preserve"> GoldSmith Name :  KOL SAMAR KUMAR PANJA</v>
      </c>
      <c r="B109" s="229" t="s">
        <v>155</v>
      </c>
      <c r="C109" s="230"/>
      <c r="D109" s="230"/>
      <c r="E109" s="230"/>
      <c r="F109" s="230"/>
      <c r="G109" s="230"/>
      <c r="H109" s="230"/>
      <c r="I109" s="104"/>
      <c r="J109" s="76"/>
    </row>
    <row r="110" spans="1:10">
      <c r="A110" t="str">
        <f t="shared" si="1"/>
        <v xml:space="preserve"> Gold</v>
      </c>
      <c r="B110" s="197" t="s">
        <v>104</v>
      </c>
      <c r="C110" s="198">
        <v>0</v>
      </c>
      <c r="D110" s="198">
        <v>0</v>
      </c>
      <c r="E110" s="198">
        <v>0</v>
      </c>
      <c r="F110" s="198">
        <v>0</v>
      </c>
      <c r="G110" s="198">
        <v>0</v>
      </c>
      <c r="H110" s="198">
        <v>0</v>
      </c>
      <c r="I110" s="105"/>
      <c r="J110" s="78"/>
    </row>
    <row r="111" spans="1:10">
      <c r="A111" t="str">
        <f t="shared" si="1"/>
        <v xml:space="preserve"> GoldSmith Name :  KOL SANKAR MODAK</v>
      </c>
      <c r="B111" s="229" t="s">
        <v>156</v>
      </c>
      <c r="C111" s="230"/>
      <c r="D111" s="230"/>
      <c r="E111" s="230"/>
      <c r="F111" s="230"/>
      <c r="G111" s="230"/>
      <c r="H111" s="230"/>
      <c r="I111" s="105"/>
      <c r="J111" s="78"/>
    </row>
    <row r="112" spans="1:10" ht="15" customHeight="1">
      <c r="A112" t="str">
        <f t="shared" si="1"/>
        <v xml:space="preserve"> Gold</v>
      </c>
      <c r="B112" s="197" t="s">
        <v>104</v>
      </c>
      <c r="C112" s="198">
        <v>0</v>
      </c>
      <c r="D112" s="198">
        <v>0</v>
      </c>
      <c r="E112" s="198">
        <v>0</v>
      </c>
      <c r="F112" s="198">
        <v>0</v>
      </c>
      <c r="G112" s="198">
        <v>0</v>
      </c>
      <c r="H112" s="198">
        <v>0</v>
      </c>
      <c r="I112" s="104"/>
      <c r="J112" s="76"/>
    </row>
    <row r="113" spans="1:10">
      <c r="A113" t="str">
        <f t="shared" si="1"/>
        <v xml:space="preserve"> GoldSmith Name :  KOL SASTI SANKI</v>
      </c>
      <c r="B113" s="229" t="s">
        <v>157</v>
      </c>
      <c r="C113" s="230"/>
      <c r="D113" s="230"/>
      <c r="E113" s="230"/>
      <c r="F113" s="230"/>
      <c r="G113" s="230"/>
      <c r="H113" s="230"/>
      <c r="I113" s="105"/>
      <c r="J113" s="78"/>
    </row>
    <row r="114" spans="1:10">
      <c r="A114" t="str">
        <f t="shared" si="1"/>
        <v xml:space="preserve"> Gold</v>
      </c>
      <c r="B114" s="197" t="s">
        <v>104</v>
      </c>
      <c r="C114" s="198">
        <v>0</v>
      </c>
      <c r="D114" s="198">
        <v>0</v>
      </c>
      <c r="E114" s="198">
        <v>0</v>
      </c>
      <c r="F114" s="198">
        <v>0</v>
      </c>
      <c r="G114" s="198">
        <v>0</v>
      </c>
      <c r="H114" s="198">
        <v>0</v>
      </c>
      <c r="I114" s="105"/>
      <c r="J114" s="78"/>
    </row>
    <row r="115" spans="1:10" ht="15" customHeight="1">
      <c r="A115" t="str">
        <f t="shared" si="1"/>
        <v xml:space="preserve"> GoldSmith Name :  KOL SIDHHI BINAYAK JEWELLERS</v>
      </c>
      <c r="B115" s="229" t="s">
        <v>158</v>
      </c>
      <c r="C115" s="230"/>
      <c r="D115" s="230"/>
      <c r="E115" s="230"/>
      <c r="F115" s="230"/>
      <c r="G115" s="230"/>
      <c r="H115" s="230"/>
      <c r="I115" s="104"/>
      <c r="J115" s="76"/>
    </row>
    <row r="116" spans="1:10">
      <c r="A116" t="str">
        <f t="shared" si="1"/>
        <v xml:space="preserve"> Gold</v>
      </c>
      <c r="B116" s="197" t="s">
        <v>104</v>
      </c>
      <c r="C116" s="198">
        <v>0</v>
      </c>
      <c r="D116" s="198">
        <v>0</v>
      </c>
      <c r="E116" s="198">
        <v>0</v>
      </c>
      <c r="F116" s="198">
        <v>0</v>
      </c>
      <c r="G116" s="198">
        <v>0</v>
      </c>
      <c r="H116" s="198">
        <v>0</v>
      </c>
      <c r="I116" s="105"/>
      <c r="J116" s="78"/>
    </row>
    <row r="117" spans="1:10">
      <c r="A117" t="str">
        <f t="shared" si="1"/>
        <v xml:space="preserve"> GoldSmith Name :  KOL SUBHAS HAZRA</v>
      </c>
      <c r="B117" s="229" t="s">
        <v>159</v>
      </c>
      <c r="C117" s="230"/>
      <c r="D117" s="230"/>
      <c r="E117" s="230"/>
      <c r="F117" s="230"/>
      <c r="G117" s="230"/>
      <c r="H117" s="230"/>
      <c r="I117" s="105"/>
      <c r="J117" s="78"/>
    </row>
    <row r="118" spans="1:10" ht="15" customHeight="1">
      <c r="A118" t="str">
        <f t="shared" si="1"/>
        <v xml:space="preserve"> Gold</v>
      </c>
      <c r="B118" s="197" t="s">
        <v>104</v>
      </c>
      <c r="C118" s="198">
        <v>0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04"/>
      <c r="J118" s="76"/>
    </row>
    <row r="119" spans="1:10">
      <c r="A119" t="str">
        <f t="shared" si="1"/>
        <v xml:space="preserve"> GoldSmith Name :  KOL SUDHANSU MAITY</v>
      </c>
      <c r="B119" s="229" t="s">
        <v>160</v>
      </c>
      <c r="C119" s="230"/>
      <c r="D119" s="230"/>
      <c r="E119" s="230"/>
      <c r="F119" s="230"/>
      <c r="G119" s="230"/>
      <c r="H119" s="230"/>
      <c r="I119" s="105"/>
      <c r="J119" s="78"/>
    </row>
    <row r="120" spans="1:10">
      <c r="A120" t="str">
        <f t="shared" si="1"/>
        <v xml:space="preserve"> Gold</v>
      </c>
      <c r="B120" s="197" t="s">
        <v>104</v>
      </c>
      <c r="C120" s="198">
        <v>0</v>
      </c>
      <c r="D120" s="198">
        <v>0</v>
      </c>
      <c r="E120" s="198">
        <v>0</v>
      </c>
      <c r="F120" s="198">
        <v>0</v>
      </c>
      <c r="G120" s="198">
        <v>0</v>
      </c>
      <c r="H120" s="198">
        <v>0</v>
      </c>
      <c r="I120" s="104"/>
      <c r="J120" s="76"/>
    </row>
    <row r="121" spans="1:10" ht="15" customHeight="1">
      <c r="A121" t="str">
        <f t="shared" si="1"/>
        <v xml:space="preserve"> GoldSmith Name :  KOL SUDIP GHORAI</v>
      </c>
      <c r="B121" s="229" t="s">
        <v>161</v>
      </c>
      <c r="C121" s="230"/>
      <c r="D121" s="230"/>
      <c r="E121" s="230"/>
      <c r="F121" s="230"/>
      <c r="G121" s="230"/>
      <c r="H121" s="230"/>
      <c r="I121" s="105"/>
      <c r="J121" s="78"/>
    </row>
    <row r="122" spans="1:10">
      <c r="A122" t="str">
        <f t="shared" si="1"/>
        <v xml:space="preserve"> Gold</v>
      </c>
      <c r="B122" s="197" t="s">
        <v>104</v>
      </c>
      <c r="C122" s="198">
        <v>0</v>
      </c>
      <c r="D122" s="198">
        <v>0</v>
      </c>
      <c r="E122" s="198">
        <v>0</v>
      </c>
      <c r="F122" s="198">
        <v>0</v>
      </c>
      <c r="G122" s="198">
        <v>0</v>
      </c>
      <c r="H122" s="198">
        <v>0</v>
      </c>
      <c r="I122" s="105"/>
      <c r="J122" s="78"/>
    </row>
    <row r="123" spans="1:10">
      <c r="A123" t="str">
        <f t="shared" si="1"/>
        <v xml:space="preserve"> GoldSmith Name :  KOL SUSOVON DAS</v>
      </c>
      <c r="B123" s="229" t="s">
        <v>162</v>
      </c>
      <c r="C123" s="230"/>
      <c r="D123" s="230"/>
      <c r="E123" s="230"/>
      <c r="F123" s="230"/>
      <c r="G123" s="230"/>
      <c r="H123" s="230"/>
      <c r="I123" s="104"/>
      <c r="J123" s="76"/>
    </row>
    <row r="124" spans="1:10" ht="15" customHeight="1">
      <c r="A124" t="str">
        <f t="shared" si="1"/>
        <v xml:space="preserve"> Gold</v>
      </c>
      <c r="B124" s="197" t="s">
        <v>104</v>
      </c>
      <c r="C124" s="198">
        <v>0</v>
      </c>
      <c r="D124" s="198">
        <v>0</v>
      </c>
      <c r="E124" s="198">
        <v>0</v>
      </c>
      <c r="F124" s="198">
        <v>0</v>
      </c>
      <c r="G124" s="198">
        <v>0</v>
      </c>
      <c r="H124" s="198">
        <v>0</v>
      </c>
      <c r="I124" s="105"/>
      <c r="J124" s="78"/>
    </row>
    <row r="125" spans="1:10">
      <c r="A125" t="str">
        <f t="shared" si="1"/>
        <v xml:space="preserve"> GoldSmith Name :  KOL TAPAS SANTRA</v>
      </c>
      <c r="B125" s="229" t="s">
        <v>163</v>
      </c>
      <c r="C125" s="230"/>
      <c r="D125" s="230"/>
      <c r="E125" s="230"/>
      <c r="F125" s="230"/>
      <c r="G125" s="230"/>
      <c r="H125" s="230"/>
      <c r="I125" s="105"/>
      <c r="J125" s="78"/>
    </row>
    <row r="126" spans="1:10">
      <c r="A126" t="str">
        <f t="shared" si="1"/>
        <v xml:space="preserve"> Gold</v>
      </c>
      <c r="B126" s="197" t="s">
        <v>104</v>
      </c>
      <c r="C126" s="198">
        <v>5.0000000000000001E-3</v>
      </c>
      <c r="D126" s="198">
        <v>0</v>
      </c>
      <c r="E126" s="198">
        <v>0</v>
      </c>
      <c r="F126" s="198">
        <v>0</v>
      </c>
      <c r="G126" s="198">
        <v>0</v>
      </c>
      <c r="H126" s="198">
        <v>5.0000000000000001E-3</v>
      </c>
      <c r="I126" s="104"/>
      <c r="J126" s="76"/>
    </row>
    <row r="127" spans="1:10" ht="15" customHeight="1">
      <c r="A127" t="str">
        <f t="shared" si="1"/>
        <v xml:space="preserve"> GoldSmith Name :  KOLHAPUR OFFICE KARAGIR</v>
      </c>
      <c r="B127" s="229" t="s">
        <v>164</v>
      </c>
      <c r="C127" s="230"/>
      <c r="D127" s="230"/>
      <c r="E127" s="230"/>
      <c r="F127" s="230"/>
      <c r="G127" s="230"/>
      <c r="H127" s="230"/>
      <c r="I127" s="105"/>
      <c r="J127" s="78"/>
    </row>
    <row r="128" spans="1:10">
      <c r="A128" t="str">
        <f t="shared" si="1"/>
        <v xml:space="preserve"> Gold</v>
      </c>
      <c r="B128" s="197" t="s">
        <v>104</v>
      </c>
      <c r="C128" s="198">
        <v>223.81399999999999</v>
      </c>
      <c r="D128" s="198">
        <v>0</v>
      </c>
      <c r="E128" s="198">
        <v>0</v>
      </c>
      <c r="F128" s="198">
        <v>0</v>
      </c>
      <c r="G128" s="198">
        <v>0</v>
      </c>
      <c r="H128" s="198">
        <v>223.81399999999999</v>
      </c>
      <c r="I128" s="105"/>
      <c r="J128" s="78"/>
    </row>
    <row r="129" spans="1:10">
      <c r="A129" t="str">
        <f t="shared" si="1"/>
        <v xml:space="preserve"> GoldSmith Name :  KOLHAPUR OFFICE SILVER</v>
      </c>
      <c r="B129" s="229" t="s">
        <v>165</v>
      </c>
      <c r="C129" s="230"/>
      <c r="D129" s="230"/>
      <c r="E129" s="230"/>
      <c r="F129" s="230"/>
      <c r="G129" s="230"/>
      <c r="H129" s="230"/>
      <c r="I129" s="104"/>
      <c r="J129" s="76"/>
    </row>
    <row r="130" spans="1:10" ht="15" customHeight="1">
      <c r="A130" t="str">
        <f t="shared" si="1"/>
        <v xml:space="preserve"> Gold</v>
      </c>
      <c r="B130" s="197" t="s">
        <v>104</v>
      </c>
      <c r="C130" s="198">
        <v>0</v>
      </c>
      <c r="D130" s="198">
        <v>0</v>
      </c>
      <c r="E130" s="198">
        <v>0</v>
      </c>
      <c r="F130" s="198">
        <v>0</v>
      </c>
      <c r="G130" s="198">
        <v>0</v>
      </c>
      <c r="H130" s="198">
        <v>0</v>
      </c>
      <c r="I130" s="105"/>
      <c r="J130" s="78"/>
    </row>
    <row r="131" spans="1:10">
      <c r="A131" t="str">
        <f t="shared" si="1"/>
        <v xml:space="preserve"> GoldSmith Name :  KOLKATA PO KARAGIR</v>
      </c>
      <c r="B131" s="229" t="s">
        <v>166</v>
      </c>
      <c r="C131" s="230"/>
      <c r="D131" s="230"/>
      <c r="E131" s="230"/>
      <c r="F131" s="230"/>
      <c r="G131" s="230"/>
      <c r="H131" s="230"/>
      <c r="I131" s="105"/>
      <c r="J131" s="78"/>
    </row>
    <row r="132" spans="1:10">
      <c r="A132" t="str">
        <f t="shared" si="1"/>
        <v xml:space="preserve"> Gold</v>
      </c>
      <c r="B132" s="197" t="s">
        <v>104</v>
      </c>
      <c r="C132" s="198">
        <v>0</v>
      </c>
      <c r="D132" s="198">
        <v>0</v>
      </c>
      <c r="E132" s="198">
        <v>0</v>
      </c>
      <c r="F132" s="198">
        <v>0</v>
      </c>
      <c r="G132" s="198">
        <v>0</v>
      </c>
      <c r="H132" s="198">
        <v>0</v>
      </c>
      <c r="I132" s="104"/>
      <c r="J132" s="76"/>
    </row>
    <row r="133" spans="1:10" ht="15" customHeight="1">
      <c r="A133" t="str">
        <f t="shared" si="1"/>
        <v xml:space="preserve"> GoldSmith Name :  KRISHNA ENTERPRISES</v>
      </c>
      <c r="B133" s="229" t="s">
        <v>167</v>
      </c>
      <c r="C133" s="230"/>
      <c r="D133" s="230"/>
      <c r="E133" s="230"/>
      <c r="F133" s="230"/>
      <c r="G133" s="230"/>
      <c r="H133" s="230"/>
      <c r="I133" s="105"/>
      <c r="J133" s="78"/>
    </row>
    <row r="134" spans="1:10">
      <c r="A134" t="str">
        <f t="shared" si="1"/>
        <v xml:space="preserve"> Gold</v>
      </c>
      <c r="B134" s="197" t="s">
        <v>104</v>
      </c>
      <c r="C134" s="198">
        <v>985.38900000000001</v>
      </c>
      <c r="D134" s="198">
        <v>0</v>
      </c>
      <c r="E134" s="198">
        <v>0</v>
      </c>
      <c r="F134" s="198">
        <v>396.91</v>
      </c>
      <c r="G134" s="198">
        <v>365.15699999999998</v>
      </c>
      <c r="H134" s="198">
        <v>620.23199999999997</v>
      </c>
      <c r="I134" s="104"/>
      <c r="J134" s="76"/>
    </row>
    <row r="135" spans="1:10">
      <c r="A135" t="str">
        <f t="shared" si="1"/>
        <v xml:space="preserve"> GoldSmith Name :  M/S AKOLKAR  SARAF KARAGIR</v>
      </c>
      <c r="B135" s="229" t="s">
        <v>168</v>
      </c>
      <c r="C135" s="230"/>
      <c r="D135" s="230"/>
      <c r="E135" s="230"/>
      <c r="F135" s="230"/>
      <c r="G135" s="230"/>
      <c r="H135" s="230"/>
      <c r="I135" s="105"/>
      <c r="J135" s="78"/>
    </row>
    <row r="136" spans="1:10" ht="15" customHeight="1">
      <c r="A136" t="str">
        <f t="shared" si="1"/>
        <v xml:space="preserve"> Gold</v>
      </c>
      <c r="B136" s="197" t="s">
        <v>104</v>
      </c>
      <c r="C136" s="198">
        <v>0</v>
      </c>
      <c r="D136" s="198">
        <v>0</v>
      </c>
      <c r="E136" s="198">
        <v>0</v>
      </c>
      <c r="F136" s="198">
        <v>0</v>
      </c>
      <c r="G136" s="198">
        <v>0</v>
      </c>
      <c r="H136" s="198">
        <v>0</v>
      </c>
      <c r="I136" s="104"/>
      <c r="J136" s="76"/>
    </row>
    <row r="137" spans="1:10">
      <c r="A137" t="str">
        <f t="shared" ref="A137:A200" si="2">CONCATENATE(IF(B136="Total :",B136," "),B137)</f>
        <v xml:space="preserve"> GoldSmith Name :  MAHALAXMI JEWELLERS(GOLD KARAGIR)</v>
      </c>
      <c r="B137" s="229" t="s">
        <v>169</v>
      </c>
      <c r="C137" s="230"/>
      <c r="D137" s="230"/>
      <c r="E137" s="230"/>
      <c r="F137" s="230"/>
      <c r="G137" s="230"/>
      <c r="H137" s="230"/>
      <c r="I137" s="105"/>
      <c r="J137" s="78"/>
    </row>
    <row r="138" spans="1:10">
      <c r="A138" t="str">
        <f t="shared" si="2"/>
        <v xml:space="preserve"> Gold</v>
      </c>
      <c r="B138" s="197" t="s">
        <v>104</v>
      </c>
      <c r="C138" s="198">
        <v>0</v>
      </c>
      <c r="D138" s="198">
        <v>0</v>
      </c>
      <c r="E138" s="198">
        <v>0</v>
      </c>
      <c r="F138" s="198">
        <v>0</v>
      </c>
      <c r="G138" s="198">
        <v>0</v>
      </c>
      <c r="H138" s="198">
        <v>0</v>
      </c>
      <c r="I138" s="105"/>
      <c r="J138" s="78"/>
    </row>
    <row r="139" spans="1:10" ht="15" customHeight="1">
      <c r="A139" t="str">
        <f t="shared" si="2"/>
        <v xml:space="preserve"> GoldSmith Name :  MAIN KARAGIR (DIAMOND)</v>
      </c>
      <c r="B139" s="229" t="s">
        <v>170</v>
      </c>
      <c r="C139" s="230"/>
      <c r="D139" s="230"/>
      <c r="E139" s="230"/>
      <c r="F139" s="230"/>
      <c r="G139" s="230"/>
      <c r="H139" s="230"/>
      <c r="I139" s="105"/>
      <c r="J139" s="78"/>
    </row>
    <row r="140" spans="1:10">
      <c r="A140" t="str">
        <f t="shared" si="2"/>
        <v xml:space="preserve"> Gold</v>
      </c>
      <c r="B140" s="197" t="s">
        <v>104</v>
      </c>
      <c r="C140" s="198">
        <v>6.1079999999999997</v>
      </c>
      <c r="D140" s="198">
        <v>21.55</v>
      </c>
      <c r="E140" s="198">
        <v>12.57</v>
      </c>
      <c r="F140" s="198">
        <v>21.88</v>
      </c>
      <c r="G140" s="198">
        <v>12.763</v>
      </c>
      <c r="H140" s="198">
        <v>5.915</v>
      </c>
      <c r="I140" s="104"/>
      <c r="J140" s="76"/>
    </row>
    <row r="141" spans="1:10" ht="15" customHeight="1">
      <c r="A141" t="str">
        <f t="shared" si="2"/>
        <v xml:space="preserve"> GoldSmith Name :  MAIN KARAGIR (MODE DIAMOND)</v>
      </c>
      <c r="B141" s="229" t="s">
        <v>171</v>
      </c>
      <c r="C141" s="230"/>
      <c r="D141" s="230"/>
      <c r="E141" s="230"/>
      <c r="F141" s="230"/>
      <c r="G141" s="230"/>
      <c r="H141" s="230"/>
      <c r="I141" s="105"/>
      <c r="J141" s="78"/>
    </row>
    <row r="142" spans="1:10">
      <c r="A142" t="str">
        <f t="shared" si="2"/>
        <v xml:space="preserve"> Gold</v>
      </c>
      <c r="B142" s="197" t="s">
        <v>104</v>
      </c>
      <c r="C142" s="198">
        <v>272.791</v>
      </c>
      <c r="D142" s="198">
        <v>0</v>
      </c>
      <c r="E142" s="198">
        <v>0</v>
      </c>
      <c r="F142" s="198">
        <v>0</v>
      </c>
      <c r="G142" s="198">
        <v>0</v>
      </c>
      <c r="H142" s="198">
        <v>272.791</v>
      </c>
      <c r="I142" s="104"/>
      <c r="J142" s="76"/>
    </row>
    <row r="143" spans="1:10">
      <c r="A143" t="str">
        <f t="shared" si="2"/>
        <v xml:space="preserve"> GoldSmith Name :  MAIN KARAGIR (MODE DIAMOND) PN</v>
      </c>
      <c r="B143" s="229" t="s">
        <v>172</v>
      </c>
      <c r="C143" s="230"/>
      <c r="D143" s="230"/>
      <c r="E143" s="230"/>
      <c r="F143" s="230"/>
      <c r="G143" s="230"/>
      <c r="H143" s="230"/>
      <c r="I143" s="105"/>
      <c r="J143" s="78"/>
    </row>
    <row r="144" spans="1:10" ht="15" customHeight="1">
      <c r="A144" t="str">
        <f t="shared" si="2"/>
        <v xml:space="preserve"> Gold</v>
      </c>
      <c r="B144" s="197" t="s">
        <v>104</v>
      </c>
      <c r="C144" s="198">
        <v>295.166</v>
      </c>
      <c r="D144" s="198">
        <v>0</v>
      </c>
      <c r="E144" s="198">
        <v>0</v>
      </c>
      <c r="F144" s="198">
        <v>0</v>
      </c>
      <c r="G144" s="198">
        <v>0</v>
      </c>
      <c r="H144" s="198">
        <v>295.166</v>
      </c>
      <c r="I144" s="104"/>
      <c r="J144" s="76"/>
    </row>
    <row r="145" spans="1:10">
      <c r="A145" t="str">
        <f t="shared" si="2"/>
        <v xml:space="preserve"> GoldSmith Name :  MAIN KARIGAR (NEW)</v>
      </c>
      <c r="B145" s="229" t="s">
        <v>173</v>
      </c>
      <c r="C145" s="230"/>
      <c r="D145" s="230"/>
      <c r="E145" s="230"/>
      <c r="F145" s="230"/>
      <c r="G145" s="230"/>
      <c r="H145" s="230"/>
      <c r="I145" s="105"/>
      <c r="J145" s="78"/>
    </row>
    <row r="146" spans="1:10">
      <c r="A146" t="str">
        <f t="shared" si="2"/>
        <v xml:space="preserve"> Gold</v>
      </c>
      <c r="B146" s="197" t="s">
        <v>104</v>
      </c>
      <c r="C146" s="198">
        <v>2.3E-2</v>
      </c>
      <c r="D146" s="198">
        <v>4499.07</v>
      </c>
      <c r="E146" s="198">
        <v>4476.5749999999998</v>
      </c>
      <c r="F146" s="198">
        <v>4499.07</v>
      </c>
      <c r="G146" s="198">
        <v>4476.5789999999997</v>
      </c>
      <c r="H146" s="198">
        <v>1.9E-2</v>
      </c>
      <c r="I146" s="104"/>
      <c r="J146" s="76"/>
    </row>
    <row r="147" spans="1:10">
      <c r="A147" t="str">
        <f t="shared" si="2"/>
        <v xml:space="preserve"> GoldSmith Name :  MAIN KARIGAR (NEW) - MOD BHARTESH</v>
      </c>
      <c r="B147" s="229" t="s">
        <v>174</v>
      </c>
      <c r="C147" s="230"/>
      <c r="D147" s="230"/>
      <c r="E147" s="230"/>
      <c r="F147" s="230"/>
      <c r="G147" s="230"/>
      <c r="H147" s="230"/>
      <c r="I147" s="105"/>
      <c r="J147" s="78"/>
    </row>
    <row r="148" spans="1:10" ht="15" customHeight="1">
      <c r="A148" t="str">
        <f t="shared" si="2"/>
        <v xml:space="preserve"> Gold</v>
      </c>
      <c r="B148" s="197" t="s">
        <v>104</v>
      </c>
      <c r="C148" s="198">
        <v>7464.2</v>
      </c>
      <c r="D148" s="198">
        <v>207.51</v>
      </c>
      <c r="E148" s="198">
        <v>206.47200000000001</v>
      </c>
      <c r="F148" s="198">
        <v>0</v>
      </c>
      <c r="G148" s="198">
        <v>0</v>
      </c>
      <c r="H148" s="198">
        <v>7670.6719999999996</v>
      </c>
      <c r="I148" s="105"/>
      <c r="J148" s="78"/>
    </row>
    <row r="149" spans="1:10">
      <c r="A149" t="str">
        <f t="shared" si="2"/>
        <v xml:space="preserve"> GoldSmith Name :  MAIN KARIGAR (NEW) RD</v>
      </c>
      <c r="B149" s="229" t="s">
        <v>175</v>
      </c>
      <c r="C149" s="230"/>
      <c r="D149" s="230"/>
      <c r="E149" s="230"/>
      <c r="F149" s="230"/>
      <c r="G149" s="230"/>
      <c r="H149" s="230"/>
      <c r="I149" s="104"/>
      <c r="J149" s="76"/>
    </row>
    <row r="150" spans="1:10" ht="15" customHeight="1">
      <c r="A150" t="str">
        <f t="shared" si="2"/>
        <v xml:space="preserve"> Gold</v>
      </c>
      <c r="B150" s="197" t="s">
        <v>104</v>
      </c>
      <c r="C150" s="198">
        <v>565.26800000000003</v>
      </c>
      <c r="D150" s="198">
        <v>64.819999999999993</v>
      </c>
      <c r="E150" s="198">
        <v>59.634999999999998</v>
      </c>
      <c r="F150" s="198">
        <v>679.2</v>
      </c>
      <c r="G150" s="198">
        <v>624.86400000000003</v>
      </c>
      <c r="H150" s="198">
        <v>3.9E-2</v>
      </c>
      <c r="I150" s="105"/>
      <c r="J150" s="78"/>
    </row>
    <row r="151" spans="1:10">
      <c r="A151" t="str">
        <f t="shared" si="2"/>
        <v xml:space="preserve"> GoldSmith Name :  MAIN KARIGAR NEW PN</v>
      </c>
      <c r="B151" s="229" t="s">
        <v>176</v>
      </c>
      <c r="C151" s="230"/>
      <c r="D151" s="230"/>
      <c r="E151" s="230"/>
      <c r="F151" s="230"/>
      <c r="G151" s="230"/>
      <c r="H151" s="230"/>
      <c r="I151" s="105"/>
      <c r="J151" s="78"/>
    </row>
    <row r="152" spans="1:10" ht="15" customHeight="1">
      <c r="A152" t="str">
        <f t="shared" si="2"/>
        <v xml:space="preserve"> Gold</v>
      </c>
      <c r="B152" s="197" t="s">
        <v>104</v>
      </c>
      <c r="C152" s="198">
        <v>44.468000000000004</v>
      </c>
      <c r="D152" s="198">
        <v>580.86</v>
      </c>
      <c r="E152" s="198">
        <v>534.39099999999996</v>
      </c>
      <c r="F152" s="198">
        <v>580.86</v>
      </c>
      <c r="G152" s="198">
        <v>534.39099999999996</v>
      </c>
      <c r="H152" s="198">
        <v>44.468000000000004</v>
      </c>
      <c r="I152" s="104"/>
      <c r="J152" s="76"/>
    </row>
    <row r="153" spans="1:10">
      <c r="A153" t="str">
        <f t="shared" si="2"/>
        <v xml:space="preserve"> GoldSmith Name :  MAITY GOLD</v>
      </c>
      <c r="B153" s="229" t="s">
        <v>177</v>
      </c>
      <c r="C153" s="230"/>
      <c r="D153" s="230"/>
      <c r="E153" s="230"/>
      <c r="F153" s="230"/>
      <c r="G153" s="230"/>
      <c r="H153" s="230"/>
      <c r="I153" s="105"/>
      <c r="J153" s="78"/>
    </row>
    <row r="154" spans="1:10" ht="15" customHeight="1">
      <c r="A154" t="str">
        <f t="shared" si="2"/>
        <v xml:space="preserve"> Gold</v>
      </c>
      <c r="B154" s="197" t="s">
        <v>104</v>
      </c>
      <c r="C154" s="198">
        <v>460.87</v>
      </c>
      <c r="D154" s="198">
        <v>0</v>
      </c>
      <c r="E154" s="198">
        <v>0</v>
      </c>
      <c r="F154" s="198">
        <v>0</v>
      </c>
      <c r="G154" s="198">
        <v>0</v>
      </c>
      <c r="H154" s="198">
        <v>460.87</v>
      </c>
      <c r="I154" s="104"/>
      <c r="J154" s="76"/>
    </row>
    <row r="155" spans="1:10">
      <c r="A155" t="str">
        <f t="shared" si="2"/>
        <v xml:space="preserve"> GoldSmith Name :  MAITY GOLDSMITH</v>
      </c>
      <c r="B155" s="229" t="s">
        <v>178</v>
      </c>
      <c r="C155" s="230"/>
      <c r="D155" s="230"/>
      <c r="E155" s="230"/>
      <c r="F155" s="230"/>
      <c r="G155" s="230"/>
      <c r="H155" s="230"/>
      <c r="I155" s="105"/>
      <c r="J155" s="78"/>
    </row>
    <row r="156" spans="1:10">
      <c r="A156" t="str">
        <f t="shared" si="2"/>
        <v xml:space="preserve"> Gold</v>
      </c>
      <c r="B156" s="197" t="s">
        <v>104</v>
      </c>
      <c r="C156" s="198">
        <v>0</v>
      </c>
      <c r="D156" s="198">
        <v>0</v>
      </c>
      <c r="E156" s="198">
        <v>0</v>
      </c>
      <c r="F156" s="198">
        <v>0</v>
      </c>
      <c r="G156" s="198">
        <v>0</v>
      </c>
      <c r="H156" s="198">
        <v>0</v>
      </c>
      <c r="I156" s="105"/>
      <c r="J156" s="78"/>
    </row>
    <row r="157" spans="1:10" ht="15" customHeight="1">
      <c r="A157" t="str">
        <f t="shared" si="2"/>
        <v xml:space="preserve"> GoldSmith Name :  MANISH JEWELLERS- SIL RD</v>
      </c>
      <c r="B157" s="229" t="s">
        <v>179</v>
      </c>
      <c r="C157" s="230"/>
      <c r="D157" s="230"/>
      <c r="E157" s="230"/>
      <c r="F157" s="230"/>
      <c r="G157" s="230"/>
      <c r="H157" s="230"/>
      <c r="I157" s="104"/>
      <c r="J157" s="76"/>
    </row>
    <row r="158" spans="1:10">
      <c r="A158" t="str">
        <f t="shared" si="2"/>
        <v xml:space="preserve"> Gold</v>
      </c>
      <c r="B158" s="197" t="s">
        <v>104</v>
      </c>
      <c r="C158" s="198">
        <v>0</v>
      </c>
      <c r="D158" s="198">
        <v>0</v>
      </c>
      <c r="E158" s="198">
        <v>0</v>
      </c>
      <c r="F158" s="198">
        <v>0</v>
      </c>
      <c r="G158" s="198">
        <v>0</v>
      </c>
      <c r="H158" s="198">
        <v>0</v>
      </c>
      <c r="I158" s="105"/>
      <c r="J158" s="78"/>
    </row>
    <row r="159" spans="1:10">
      <c r="A159" t="str">
        <f t="shared" si="2"/>
        <v xml:space="preserve"> GoldSmith Name :  MANOJ KUMAR WADNERE</v>
      </c>
      <c r="B159" s="229" t="s">
        <v>180</v>
      </c>
      <c r="C159" s="230"/>
      <c r="D159" s="230"/>
      <c r="E159" s="230"/>
      <c r="F159" s="230"/>
      <c r="G159" s="230"/>
      <c r="H159" s="230"/>
      <c r="I159" s="104"/>
      <c r="J159" s="76"/>
    </row>
    <row r="160" spans="1:10" ht="15" customHeight="1">
      <c r="A160" t="str">
        <f t="shared" si="2"/>
        <v xml:space="preserve"> Gold</v>
      </c>
      <c r="B160" s="197" t="s">
        <v>104</v>
      </c>
      <c r="C160" s="198">
        <v>0</v>
      </c>
      <c r="D160" s="198">
        <v>0</v>
      </c>
      <c r="E160" s="198">
        <v>0</v>
      </c>
      <c r="F160" s="198">
        <v>0</v>
      </c>
      <c r="G160" s="198">
        <v>0</v>
      </c>
      <c r="H160" s="198">
        <v>0</v>
      </c>
      <c r="I160" s="105"/>
      <c r="J160" s="78"/>
    </row>
    <row r="161" spans="1:10">
      <c r="A161" t="str">
        <f t="shared" si="2"/>
        <v xml:space="preserve"> GoldSmith Name :  METYA GOLD SMITH</v>
      </c>
      <c r="B161" s="229" t="s">
        <v>181</v>
      </c>
      <c r="C161" s="230"/>
      <c r="D161" s="230"/>
      <c r="E161" s="230"/>
      <c r="F161" s="230"/>
      <c r="G161" s="230"/>
      <c r="H161" s="230"/>
      <c r="I161" s="104"/>
      <c r="J161" s="76"/>
    </row>
    <row r="162" spans="1:10">
      <c r="A162" t="str">
        <f t="shared" si="2"/>
        <v xml:space="preserve"> Gold</v>
      </c>
      <c r="B162" s="197" t="s">
        <v>104</v>
      </c>
      <c r="C162" s="198">
        <v>72.965999999999994</v>
      </c>
      <c r="D162" s="198">
        <v>0</v>
      </c>
      <c r="E162" s="198">
        <v>0</v>
      </c>
      <c r="F162" s="198">
        <v>0</v>
      </c>
      <c r="G162" s="198">
        <v>0</v>
      </c>
      <c r="H162" s="198">
        <v>72.965999999999994</v>
      </c>
      <c r="I162" s="105"/>
      <c r="J162" s="78"/>
    </row>
    <row r="163" spans="1:10" ht="15" customHeight="1">
      <c r="A163" t="str">
        <f t="shared" si="2"/>
        <v xml:space="preserve"> GoldSmith Name :  MITHUN SAPAN RANA(KARAGIR)</v>
      </c>
      <c r="B163" s="229" t="s">
        <v>182</v>
      </c>
      <c r="C163" s="230"/>
      <c r="D163" s="230"/>
      <c r="E163" s="230"/>
      <c r="F163" s="230"/>
      <c r="G163" s="230"/>
      <c r="H163" s="230"/>
      <c r="I163" s="105"/>
      <c r="J163" s="78"/>
    </row>
    <row r="164" spans="1:10">
      <c r="A164" t="str">
        <f t="shared" si="2"/>
        <v xml:space="preserve"> Gold</v>
      </c>
      <c r="B164" s="197" t="s">
        <v>104</v>
      </c>
      <c r="C164" s="198">
        <v>237.2</v>
      </c>
      <c r="D164" s="198">
        <v>0</v>
      </c>
      <c r="E164" s="198">
        <v>0</v>
      </c>
      <c r="F164" s="198">
        <v>0</v>
      </c>
      <c r="G164" s="198">
        <v>0</v>
      </c>
      <c r="H164" s="198">
        <v>237.2</v>
      </c>
      <c r="I164" s="104"/>
      <c r="J164" s="76"/>
    </row>
    <row r="165" spans="1:10">
      <c r="A165" t="str">
        <f t="shared" si="2"/>
        <v xml:space="preserve"> GoldSmith Name :  MONDAL GOLD SMITH</v>
      </c>
      <c r="B165" s="229" t="s">
        <v>183</v>
      </c>
      <c r="C165" s="230"/>
      <c r="D165" s="230"/>
      <c r="E165" s="230"/>
      <c r="F165" s="230"/>
      <c r="G165" s="230"/>
      <c r="H165" s="230"/>
      <c r="I165" s="105"/>
      <c r="J165" s="78"/>
    </row>
    <row r="166" spans="1:10" ht="15" customHeight="1">
      <c r="A166" t="str">
        <f t="shared" si="2"/>
        <v xml:space="preserve"> Gold</v>
      </c>
      <c r="B166" s="197" t="s">
        <v>104</v>
      </c>
      <c r="C166" s="198">
        <v>0</v>
      </c>
      <c r="D166" s="198">
        <v>0</v>
      </c>
      <c r="E166" s="198">
        <v>0</v>
      </c>
      <c r="F166" s="198">
        <v>0</v>
      </c>
      <c r="G166" s="198">
        <v>0</v>
      </c>
      <c r="H166" s="198">
        <v>0</v>
      </c>
      <c r="I166" s="105"/>
      <c r="J166" s="78"/>
    </row>
    <row r="167" spans="1:10">
      <c r="A167" t="str">
        <f t="shared" si="2"/>
        <v xml:space="preserve"> GoldSmith Name :  MOU GOLD SMITH</v>
      </c>
      <c r="B167" s="229" t="s">
        <v>184</v>
      </c>
      <c r="C167" s="230"/>
      <c r="D167" s="230"/>
      <c r="E167" s="230"/>
      <c r="F167" s="230"/>
      <c r="G167" s="230"/>
      <c r="H167" s="230"/>
      <c r="I167" s="104"/>
      <c r="J167" s="76"/>
    </row>
    <row r="168" spans="1:10">
      <c r="A168" t="str">
        <f t="shared" si="2"/>
        <v xml:space="preserve"> Gold</v>
      </c>
      <c r="B168" s="197" t="s">
        <v>104</v>
      </c>
      <c r="C168" s="198">
        <v>4.0000000000000001E-3</v>
      </c>
      <c r="D168" s="198">
        <v>0</v>
      </c>
      <c r="E168" s="198">
        <v>0</v>
      </c>
      <c r="F168" s="198">
        <v>0</v>
      </c>
      <c r="G168" s="198">
        <v>0</v>
      </c>
      <c r="H168" s="198">
        <v>4.0000000000000001E-3</v>
      </c>
      <c r="I168" s="105"/>
      <c r="J168" s="78"/>
    </row>
    <row r="169" spans="1:10" ht="15" customHeight="1">
      <c r="A169" t="str">
        <f t="shared" si="2"/>
        <v xml:space="preserve"> GoldSmith Name :  MUMBAI OFFICE KARAGIR</v>
      </c>
      <c r="B169" s="229" t="s">
        <v>185</v>
      </c>
      <c r="C169" s="230"/>
      <c r="D169" s="230"/>
      <c r="E169" s="230"/>
      <c r="F169" s="230"/>
      <c r="G169" s="230"/>
      <c r="H169" s="230"/>
      <c r="I169" s="104"/>
      <c r="J169" s="76"/>
    </row>
    <row r="170" spans="1:10">
      <c r="A170" t="str">
        <f t="shared" si="2"/>
        <v xml:space="preserve"> Gold</v>
      </c>
      <c r="B170" s="197" t="s">
        <v>104</v>
      </c>
      <c r="C170" s="198">
        <v>3030.0450000000001</v>
      </c>
      <c r="D170" s="198">
        <v>0</v>
      </c>
      <c r="E170" s="198">
        <v>0</v>
      </c>
      <c r="F170" s="198">
        <v>506.24900000000002</v>
      </c>
      <c r="G170" s="198">
        <v>465.75</v>
      </c>
      <c r="H170" s="198">
        <v>2564.2950000000001</v>
      </c>
      <c r="I170" s="105"/>
      <c r="J170" s="78"/>
    </row>
    <row r="171" spans="1:10" ht="15" customHeight="1">
      <c r="A171" t="str">
        <f t="shared" si="2"/>
        <v xml:space="preserve"> GoldSmith Name :  P.S.G. GOLDSMITH</v>
      </c>
      <c r="B171" s="229" t="s">
        <v>186</v>
      </c>
      <c r="C171" s="230"/>
      <c r="D171" s="230"/>
      <c r="E171" s="230"/>
      <c r="F171" s="230"/>
      <c r="G171" s="230"/>
      <c r="H171" s="230"/>
      <c r="I171" s="104"/>
      <c r="J171" s="76"/>
    </row>
    <row r="172" spans="1:10">
      <c r="A172" t="str">
        <f t="shared" si="2"/>
        <v xml:space="preserve"> Gold</v>
      </c>
      <c r="B172" s="197" t="s">
        <v>104</v>
      </c>
      <c r="C172" s="198">
        <v>0</v>
      </c>
      <c r="D172" s="198">
        <v>0</v>
      </c>
      <c r="E172" s="198">
        <v>0</v>
      </c>
      <c r="F172" s="198">
        <v>0</v>
      </c>
      <c r="G172" s="198">
        <v>0</v>
      </c>
      <c r="H172" s="198">
        <v>0</v>
      </c>
      <c r="I172" s="105"/>
      <c r="J172" s="78"/>
    </row>
    <row r="173" spans="1:10">
      <c r="A173" t="str">
        <f t="shared" si="2"/>
        <v xml:space="preserve"> GoldSmith Name :  PARUL GOLD &amp; SMITH</v>
      </c>
      <c r="B173" s="229" t="s">
        <v>187</v>
      </c>
      <c r="C173" s="230"/>
      <c r="D173" s="230"/>
      <c r="E173" s="230"/>
      <c r="F173" s="230"/>
      <c r="G173" s="230"/>
      <c r="H173" s="230"/>
      <c r="I173" s="104"/>
      <c r="J173" s="76"/>
    </row>
    <row r="174" spans="1:10" ht="15" customHeight="1">
      <c r="A174" t="str">
        <f t="shared" si="2"/>
        <v xml:space="preserve"> Gold</v>
      </c>
      <c r="B174" s="197" t="s">
        <v>104</v>
      </c>
      <c r="C174" s="198">
        <v>0</v>
      </c>
      <c r="D174" s="198">
        <v>0</v>
      </c>
      <c r="E174" s="198">
        <v>0</v>
      </c>
      <c r="F174" s="198">
        <v>0</v>
      </c>
      <c r="G174" s="198">
        <v>0</v>
      </c>
      <c r="H174" s="198">
        <v>0</v>
      </c>
      <c r="I174" s="105"/>
      <c r="J174" s="78"/>
    </row>
    <row r="175" spans="1:10">
      <c r="A175" t="str">
        <f t="shared" si="2"/>
        <v xml:space="preserve"> GoldSmith Name :  PPMS ENTERPRISES</v>
      </c>
      <c r="B175" s="229" t="s">
        <v>188</v>
      </c>
      <c r="C175" s="230"/>
      <c r="D175" s="230"/>
      <c r="E175" s="230"/>
      <c r="F175" s="230"/>
      <c r="G175" s="230"/>
      <c r="H175" s="230"/>
      <c r="I175" s="105"/>
      <c r="J175" s="78"/>
    </row>
    <row r="176" spans="1:10">
      <c r="A176" t="str">
        <f t="shared" si="2"/>
        <v xml:space="preserve"> Gold</v>
      </c>
      <c r="B176" s="197" t="s">
        <v>104</v>
      </c>
      <c r="C176" s="198">
        <v>0</v>
      </c>
      <c r="D176" s="198">
        <v>0</v>
      </c>
      <c r="E176" s="198">
        <v>0</v>
      </c>
      <c r="F176" s="198">
        <v>0</v>
      </c>
      <c r="G176" s="198">
        <v>0</v>
      </c>
      <c r="H176" s="198">
        <v>0</v>
      </c>
      <c r="I176" s="104"/>
      <c r="J176" s="76"/>
    </row>
    <row r="177" spans="1:10" ht="15" customHeight="1">
      <c r="A177" t="str">
        <f t="shared" si="2"/>
        <v xml:space="preserve"> GoldSmith Name :  PPMS ENTERPRISES (RD REPAIR)</v>
      </c>
      <c r="B177" s="229" t="s">
        <v>189</v>
      </c>
      <c r="C177" s="230"/>
      <c r="D177" s="230"/>
      <c r="E177" s="230"/>
      <c r="F177" s="230"/>
      <c r="G177" s="230"/>
      <c r="H177" s="230"/>
      <c r="I177" s="105"/>
      <c r="J177" s="78"/>
    </row>
    <row r="178" spans="1:10">
      <c r="A178" t="str">
        <f t="shared" si="2"/>
        <v xml:space="preserve"> Gold</v>
      </c>
      <c r="B178" s="197" t="s">
        <v>104</v>
      </c>
      <c r="C178" s="198">
        <v>0</v>
      </c>
      <c r="D178" s="198">
        <v>0</v>
      </c>
      <c r="E178" s="198">
        <v>0</v>
      </c>
      <c r="F178" s="198">
        <v>0</v>
      </c>
      <c r="G178" s="198">
        <v>0</v>
      </c>
      <c r="H178" s="198">
        <v>0</v>
      </c>
      <c r="I178" s="105"/>
      <c r="J178" s="78"/>
    </row>
    <row r="179" spans="1:10">
      <c r="A179" t="str">
        <f t="shared" si="2"/>
        <v xml:space="preserve"> GoldSmith Name :  PPMS JEWELLERS PVT LTD (KARAGIR)</v>
      </c>
      <c r="B179" s="229" t="s">
        <v>190</v>
      </c>
      <c r="C179" s="230"/>
      <c r="D179" s="230"/>
      <c r="E179" s="230"/>
      <c r="F179" s="230"/>
      <c r="G179" s="230"/>
      <c r="H179" s="230"/>
      <c r="I179" s="104"/>
      <c r="J179" s="76"/>
    </row>
    <row r="180" spans="1:10" ht="15" customHeight="1">
      <c r="A180" t="str">
        <f t="shared" si="2"/>
        <v xml:space="preserve"> Gold</v>
      </c>
      <c r="B180" s="197" t="s">
        <v>104</v>
      </c>
      <c r="C180" s="198">
        <v>5864.442</v>
      </c>
      <c r="D180" s="198">
        <v>0</v>
      </c>
      <c r="E180" s="198">
        <v>0</v>
      </c>
      <c r="F180" s="198">
        <v>0</v>
      </c>
      <c r="G180" s="198">
        <v>0</v>
      </c>
      <c r="H180" s="198">
        <v>5864.442</v>
      </c>
      <c r="I180" s="105"/>
      <c r="J180" s="78"/>
    </row>
    <row r="181" spans="1:10">
      <c r="A181" t="str">
        <f t="shared" si="2"/>
        <v xml:space="preserve"> GoldSmith Name :  PPMS JEWELLERS PVT LTD (REPAIR)</v>
      </c>
      <c r="B181" s="229" t="s">
        <v>191</v>
      </c>
      <c r="C181" s="230"/>
      <c r="D181" s="230"/>
      <c r="E181" s="230"/>
      <c r="F181" s="230"/>
      <c r="G181" s="230"/>
      <c r="H181" s="230"/>
      <c r="I181" s="105"/>
      <c r="J181" s="78"/>
    </row>
    <row r="182" spans="1:10" ht="15" customHeight="1">
      <c r="A182" t="str">
        <f t="shared" si="2"/>
        <v xml:space="preserve"> Gold</v>
      </c>
      <c r="B182" s="197" t="s">
        <v>104</v>
      </c>
      <c r="C182" s="198">
        <v>2717.49</v>
      </c>
      <c r="D182" s="198">
        <v>0</v>
      </c>
      <c r="E182" s="198">
        <v>0</v>
      </c>
      <c r="F182" s="198">
        <v>0</v>
      </c>
      <c r="G182" s="198">
        <v>0</v>
      </c>
      <c r="H182" s="198">
        <v>2717.49</v>
      </c>
      <c r="I182" s="104"/>
      <c r="J182" s="76"/>
    </row>
    <row r="183" spans="1:10">
      <c r="A183" t="str">
        <f t="shared" si="2"/>
        <v xml:space="preserve"> GoldSmith Name :  PRABHUSINGH &amp; SONS JEWELLERS</v>
      </c>
      <c r="B183" s="229" t="s">
        <v>192</v>
      </c>
      <c r="C183" s="230"/>
      <c r="D183" s="230"/>
      <c r="E183" s="230"/>
      <c r="F183" s="230"/>
      <c r="G183" s="230"/>
      <c r="H183" s="230"/>
      <c r="I183" s="105"/>
      <c r="J183" s="78"/>
    </row>
    <row r="184" spans="1:10">
      <c r="A184" t="str">
        <f t="shared" si="2"/>
        <v xml:space="preserve"> Gold</v>
      </c>
      <c r="B184" s="197" t="s">
        <v>104</v>
      </c>
      <c r="C184" s="198">
        <v>0</v>
      </c>
      <c r="D184" s="198">
        <v>0</v>
      </c>
      <c r="E184" s="198">
        <v>0</v>
      </c>
      <c r="F184" s="198">
        <v>0</v>
      </c>
      <c r="G184" s="198">
        <v>0</v>
      </c>
      <c r="H184" s="198">
        <v>0</v>
      </c>
      <c r="I184" s="105"/>
      <c r="J184" s="78"/>
    </row>
    <row r="185" spans="1:10" ht="15" customHeight="1">
      <c r="A185" t="str">
        <f t="shared" si="2"/>
        <v xml:space="preserve"> GoldSmith Name :  PRIORITY JEWELS PVT LTD- DIAM KA</v>
      </c>
      <c r="B185" s="229" t="s">
        <v>193</v>
      </c>
      <c r="C185" s="230"/>
      <c r="D185" s="230"/>
      <c r="E185" s="230"/>
      <c r="F185" s="230"/>
      <c r="G185" s="230"/>
      <c r="H185" s="230"/>
      <c r="I185" s="104"/>
      <c r="J185" s="76"/>
    </row>
    <row r="186" spans="1:10">
      <c r="A186" t="str">
        <f t="shared" si="2"/>
        <v xml:space="preserve"> Gold</v>
      </c>
      <c r="B186" s="197" t="s">
        <v>104</v>
      </c>
      <c r="C186" s="198">
        <v>2E-3</v>
      </c>
      <c r="D186" s="198">
        <v>0</v>
      </c>
      <c r="E186" s="198">
        <v>0</v>
      </c>
      <c r="F186" s="198">
        <v>0</v>
      </c>
      <c r="G186" s="198">
        <v>0</v>
      </c>
      <c r="H186" s="198">
        <v>2E-3</v>
      </c>
      <c r="I186" s="105"/>
      <c r="J186" s="78"/>
    </row>
    <row r="187" spans="1:10" ht="15" customHeight="1">
      <c r="A187" t="str">
        <f t="shared" si="2"/>
        <v xml:space="preserve"> GoldSmith Name :  PUNE OFFICE KARAGIR</v>
      </c>
      <c r="B187" s="229" t="s">
        <v>194</v>
      </c>
      <c r="C187" s="230"/>
      <c r="D187" s="230"/>
      <c r="E187" s="230"/>
      <c r="F187" s="230"/>
      <c r="G187" s="230"/>
      <c r="H187" s="230"/>
      <c r="I187" s="105"/>
      <c r="J187" s="78"/>
    </row>
    <row r="188" spans="1:10">
      <c r="A188" t="str">
        <f t="shared" si="2"/>
        <v xml:space="preserve"> Gold</v>
      </c>
      <c r="B188" s="197" t="s">
        <v>104</v>
      </c>
      <c r="C188" s="198">
        <v>75.269000000000005</v>
      </c>
      <c r="D188" s="198">
        <v>0</v>
      </c>
      <c r="E188" s="198">
        <v>0</v>
      </c>
      <c r="F188" s="198">
        <v>0</v>
      </c>
      <c r="G188" s="198">
        <v>0</v>
      </c>
      <c r="H188" s="198">
        <v>75.269000000000005</v>
      </c>
      <c r="I188" s="104"/>
      <c r="J188" s="76"/>
    </row>
    <row r="189" spans="1:10">
      <c r="A189" t="str">
        <f t="shared" si="2"/>
        <v xml:space="preserve"> GoldSmith Name :  R M JEWELS (KARAGIR GOLD)</v>
      </c>
      <c r="B189" s="229" t="s">
        <v>195</v>
      </c>
      <c r="C189" s="230"/>
      <c r="D189" s="230"/>
      <c r="E189" s="230"/>
      <c r="F189" s="230"/>
      <c r="G189" s="230"/>
      <c r="H189" s="230"/>
      <c r="I189" s="105"/>
      <c r="J189" s="78"/>
    </row>
    <row r="190" spans="1:10" ht="15" customHeight="1">
      <c r="A190" t="str">
        <f t="shared" si="2"/>
        <v xml:space="preserve"> Gold</v>
      </c>
      <c r="B190" s="197" t="s">
        <v>104</v>
      </c>
      <c r="C190" s="198">
        <v>3901.8130000000001</v>
      </c>
      <c r="D190" s="198">
        <v>0</v>
      </c>
      <c r="E190" s="198">
        <v>0</v>
      </c>
      <c r="F190" s="198">
        <v>0</v>
      </c>
      <c r="G190" s="198">
        <v>0</v>
      </c>
      <c r="H190" s="198">
        <v>3901.8130000000001</v>
      </c>
      <c r="I190" s="104"/>
      <c r="J190" s="76"/>
    </row>
    <row r="191" spans="1:10">
      <c r="A191" t="str">
        <f t="shared" si="2"/>
        <v xml:space="preserve"> GoldSmith Name :  R.M. JEWELS</v>
      </c>
      <c r="B191" s="229" t="s">
        <v>196</v>
      </c>
      <c r="C191" s="230"/>
      <c r="D191" s="230"/>
      <c r="E191" s="230"/>
      <c r="F191" s="230"/>
      <c r="G191" s="230"/>
      <c r="H191" s="230"/>
      <c r="I191" s="105"/>
      <c r="J191" s="78"/>
    </row>
    <row r="192" spans="1:10">
      <c r="A192" t="str">
        <f t="shared" si="2"/>
        <v xml:space="preserve"> Gold</v>
      </c>
      <c r="B192" s="197" t="s">
        <v>104</v>
      </c>
      <c r="C192" s="198">
        <v>0</v>
      </c>
      <c r="D192" s="198">
        <v>0</v>
      </c>
      <c r="E192" s="198">
        <v>0</v>
      </c>
      <c r="F192" s="198">
        <v>0</v>
      </c>
      <c r="G192" s="198">
        <v>0</v>
      </c>
      <c r="H192" s="198">
        <v>0</v>
      </c>
      <c r="I192" s="105"/>
      <c r="J192" s="78"/>
    </row>
    <row r="193" spans="1:10" ht="15" customHeight="1">
      <c r="A193" t="str">
        <f t="shared" si="2"/>
        <v xml:space="preserve"> GoldSmith Name :  RAJ CASTING</v>
      </c>
      <c r="B193" s="229" t="s">
        <v>197</v>
      </c>
      <c r="C193" s="230"/>
      <c r="D193" s="230"/>
      <c r="E193" s="230"/>
      <c r="F193" s="230"/>
      <c r="G193" s="230"/>
      <c r="H193" s="230"/>
      <c r="I193" s="104"/>
      <c r="J193" s="76"/>
    </row>
    <row r="194" spans="1:10">
      <c r="A194" t="str">
        <f t="shared" si="2"/>
        <v xml:space="preserve"> Gold</v>
      </c>
      <c r="B194" s="197" t="s">
        <v>104</v>
      </c>
      <c r="C194" s="198">
        <v>1389.34</v>
      </c>
      <c r="D194" s="198">
        <v>0</v>
      </c>
      <c r="E194" s="198">
        <v>0</v>
      </c>
      <c r="F194" s="198">
        <v>0</v>
      </c>
      <c r="G194" s="198">
        <v>0</v>
      </c>
      <c r="H194" s="198">
        <v>1389.34</v>
      </c>
      <c r="I194" s="105"/>
      <c r="J194" s="78"/>
    </row>
    <row r="195" spans="1:10">
      <c r="A195" t="str">
        <f t="shared" si="2"/>
        <v xml:space="preserve"> GoldSmith Name :  RE JEWELS PVT LTD- DIAM KA</v>
      </c>
      <c r="B195" s="229" t="s">
        <v>198</v>
      </c>
      <c r="C195" s="230"/>
      <c r="D195" s="230"/>
      <c r="E195" s="230"/>
      <c r="F195" s="230"/>
      <c r="G195" s="230"/>
      <c r="H195" s="230"/>
      <c r="I195" s="105"/>
      <c r="J195" s="78"/>
    </row>
    <row r="196" spans="1:10" ht="15" customHeight="1">
      <c r="A196" t="str">
        <f t="shared" si="2"/>
        <v xml:space="preserve"> Gold</v>
      </c>
      <c r="B196" s="197" t="s">
        <v>104</v>
      </c>
      <c r="C196" s="198">
        <v>3.0000000000000001E-3</v>
      </c>
      <c r="D196" s="198">
        <v>0</v>
      </c>
      <c r="E196" s="198">
        <v>0</v>
      </c>
      <c r="F196" s="198">
        <v>0</v>
      </c>
      <c r="G196" s="198">
        <v>0</v>
      </c>
      <c r="H196" s="198">
        <v>3.0000000000000001E-3</v>
      </c>
      <c r="I196" s="104"/>
      <c r="J196" s="76"/>
    </row>
    <row r="197" spans="1:10">
      <c r="A197" t="str">
        <f t="shared" si="2"/>
        <v xml:space="preserve"> GoldSmith Name :  RIAGOLD ENTERPRISES PVT LTD</v>
      </c>
      <c r="B197" s="229" t="s">
        <v>199</v>
      </c>
      <c r="C197" s="230"/>
      <c r="D197" s="230"/>
      <c r="E197" s="230"/>
      <c r="F197" s="230"/>
      <c r="G197" s="230"/>
      <c r="H197" s="230"/>
      <c r="I197" s="105"/>
      <c r="J197" s="78"/>
    </row>
    <row r="198" spans="1:10">
      <c r="A198" t="str">
        <f t="shared" si="2"/>
        <v xml:space="preserve"> Gold</v>
      </c>
      <c r="B198" s="197" t="s">
        <v>104</v>
      </c>
      <c r="C198" s="198">
        <v>16.725999999999999</v>
      </c>
      <c r="D198" s="198">
        <v>0</v>
      </c>
      <c r="E198" s="198">
        <v>0</v>
      </c>
      <c r="F198" s="198">
        <v>0</v>
      </c>
      <c r="G198" s="198">
        <v>0</v>
      </c>
      <c r="H198" s="198">
        <v>16.725999999999999</v>
      </c>
      <c r="I198" s="105"/>
      <c r="J198" s="78"/>
    </row>
    <row r="199" spans="1:10" ht="15" customHeight="1">
      <c r="A199" t="str">
        <f t="shared" si="2"/>
        <v xml:space="preserve"> GoldSmith Name :  S G CHAIN</v>
      </c>
      <c r="B199" s="229" t="s">
        <v>200</v>
      </c>
      <c r="C199" s="230"/>
      <c r="D199" s="230"/>
      <c r="E199" s="230"/>
      <c r="F199" s="230"/>
      <c r="G199" s="230"/>
      <c r="H199" s="230"/>
      <c r="I199" s="104"/>
      <c r="J199" s="76"/>
    </row>
    <row r="200" spans="1:10">
      <c r="A200" t="str">
        <f t="shared" si="2"/>
        <v xml:space="preserve"> Gold</v>
      </c>
      <c r="B200" s="197" t="s">
        <v>104</v>
      </c>
      <c r="C200" s="198">
        <v>1161.9570000000001</v>
      </c>
      <c r="D200" s="198">
        <v>0</v>
      </c>
      <c r="E200" s="198">
        <v>0</v>
      </c>
      <c r="F200" s="198">
        <v>0</v>
      </c>
      <c r="G200" s="198">
        <v>0</v>
      </c>
      <c r="H200" s="198">
        <v>1161.9570000000001</v>
      </c>
      <c r="I200" s="105"/>
      <c r="J200" s="78"/>
    </row>
    <row r="201" spans="1:10">
      <c r="A201" t="str">
        <f t="shared" ref="A201:A264" si="3">CONCATENATE(IF(B200="Total :",B200," "),B201)</f>
        <v xml:space="preserve"> GoldSmith Name :  S M GOLDSMITH</v>
      </c>
      <c r="B201" s="229" t="s">
        <v>201</v>
      </c>
      <c r="C201" s="230"/>
      <c r="D201" s="230"/>
      <c r="E201" s="230"/>
      <c r="F201" s="230"/>
      <c r="G201" s="230"/>
      <c r="H201" s="230"/>
      <c r="I201" s="105"/>
      <c r="J201" s="78"/>
    </row>
    <row r="202" spans="1:10" ht="15" customHeight="1">
      <c r="A202" t="str">
        <f t="shared" si="3"/>
        <v xml:space="preserve"> Gold</v>
      </c>
      <c r="B202" s="197" t="s">
        <v>104</v>
      </c>
      <c r="C202" s="198">
        <v>489.04300000000001</v>
      </c>
      <c r="D202" s="198">
        <v>3508.39</v>
      </c>
      <c r="E202" s="198">
        <v>3490.7640000000001</v>
      </c>
      <c r="F202" s="198">
        <v>0</v>
      </c>
      <c r="G202" s="198">
        <v>0</v>
      </c>
      <c r="H202" s="198">
        <v>3979.8069999999998</v>
      </c>
      <c r="I202" s="104"/>
      <c r="J202" s="76"/>
    </row>
    <row r="203" spans="1:10">
      <c r="A203" t="str">
        <f t="shared" si="3"/>
        <v xml:space="preserve"> GoldSmith Name :  SACHINANDAN DHARNI PAL</v>
      </c>
      <c r="B203" s="229" t="s">
        <v>202</v>
      </c>
      <c r="C203" s="230"/>
      <c r="D203" s="230"/>
      <c r="E203" s="230"/>
      <c r="F203" s="230"/>
      <c r="G203" s="230"/>
      <c r="H203" s="230"/>
      <c r="I203" s="105"/>
      <c r="J203" s="78"/>
    </row>
    <row r="204" spans="1:10">
      <c r="A204" t="str">
        <f t="shared" si="3"/>
        <v xml:space="preserve"> Gold</v>
      </c>
      <c r="B204" s="197" t="s">
        <v>104</v>
      </c>
      <c r="C204" s="198">
        <v>981.18200000000002</v>
      </c>
      <c r="D204" s="198">
        <v>0</v>
      </c>
      <c r="E204" s="198">
        <v>0</v>
      </c>
      <c r="F204" s="198">
        <v>0</v>
      </c>
      <c r="G204" s="198">
        <v>0</v>
      </c>
      <c r="H204" s="198">
        <v>981.18200000000002</v>
      </c>
      <c r="I204" s="105"/>
      <c r="J204" s="78"/>
    </row>
    <row r="205" spans="1:10" ht="15" customHeight="1">
      <c r="A205" t="str">
        <f t="shared" si="3"/>
        <v xml:space="preserve"> GoldSmith Name :  SAMANTA GOLD SMITH</v>
      </c>
      <c r="B205" s="229" t="s">
        <v>203</v>
      </c>
      <c r="C205" s="230"/>
      <c r="D205" s="230"/>
      <c r="E205" s="230"/>
      <c r="F205" s="230"/>
      <c r="G205" s="230"/>
      <c r="H205" s="230"/>
      <c r="I205" s="104"/>
      <c r="J205" s="76"/>
    </row>
    <row r="206" spans="1:10">
      <c r="A206" t="str">
        <f t="shared" si="3"/>
        <v xml:space="preserve"> Gold</v>
      </c>
      <c r="B206" s="197" t="s">
        <v>104</v>
      </c>
      <c r="C206" s="198">
        <v>475.41399999999999</v>
      </c>
      <c r="D206" s="198">
        <v>0</v>
      </c>
      <c r="E206" s="198">
        <v>0</v>
      </c>
      <c r="F206" s="198">
        <v>0</v>
      </c>
      <c r="G206" s="198">
        <v>0</v>
      </c>
      <c r="H206" s="198">
        <v>475.41399999999999</v>
      </c>
      <c r="I206" s="105"/>
      <c r="J206" s="78"/>
    </row>
    <row r="207" spans="1:10">
      <c r="A207" t="str">
        <f t="shared" si="3"/>
        <v xml:space="preserve"> GoldSmith Name :  SAYAN SUBRATA MAJUMDAR</v>
      </c>
      <c r="B207" s="229" t="s">
        <v>204</v>
      </c>
      <c r="C207" s="230"/>
      <c r="D207" s="230"/>
      <c r="E207" s="230"/>
      <c r="F207" s="230"/>
      <c r="G207" s="230"/>
      <c r="H207" s="230"/>
      <c r="I207" s="104"/>
      <c r="J207" s="76"/>
    </row>
    <row r="208" spans="1:10" ht="15" customHeight="1">
      <c r="A208" t="str">
        <f t="shared" si="3"/>
        <v xml:space="preserve"> Gold</v>
      </c>
      <c r="B208" s="197" t="s">
        <v>104</v>
      </c>
      <c r="C208" s="198">
        <v>0</v>
      </c>
      <c r="D208" s="198">
        <v>0</v>
      </c>
      <c r="E208" s="198">
        <v>0</v>
      </c>
      <c r="F208" s="198">
        <v>0</v>
      </c>
      <c r="G208" s="198">
        <v>0</v>
      </c>
      <c r="H208" s="198">
        <v>0</v>
      </c>
      <c r="I208" s="105"/>
      <c r="J208" s="78"/>
    </row>
    <row r="209" spans="1:10">
      <c r="A209" t="str">
        <f t="shared" si="3"/>
        <v xml:space="preserve"> GoldSmith Name :  SEMIN GOLD SMITH</v>
      </c>
      <c r="B209" s="229" t="s">
        <v>205</v>
      </c>
      <c r="C209" s="230"/>
      <c r="D209" s="230"/>
      <c r="E209" s="230"/>
      <c r="F209" s="230"/>
      <c r="G209" s="230"/>
      <c r="H209" s="230"/>
      <c r="I209" s="105"/>
      <c r="J209" s="78"/>
    </row>
    <row r="210" spans="1:10">
      <c r="A210" t="str">
        <f t="shared" si="3"/>
        <v xml:space="preserve"> Gold</v>
      </c>
      <c r="B210" s="197" t="s">
        <v>104</v>
      </c>
      <c r="C210" s="198">
        <v>0</v>
      </c>
      <c r="D210" s="198">
        <v>0</v>
      </c>
      <c r="E210" s="198">
        <v>0</v>
      </c>
      <c r="F210" s="198">
        <v>0</v>
      </c>
      <c r="G210" s="198">
        <v>0</v>
      </c>
      <c r="H210" s="198">
        <v>0</v>
      </c>
      <c r="I210" s="104"/>
      <c r="J210" s="76"/>
    </row>
    <row r="211" spans="1:10" ht="15" customHeight="1">
      <c r="A211" t="str">
        <f t="shared" si="3"/>
        <v xml:space="preserve"> GoldSmith Name :  SHAIKH BROTHERS GOLD SMITH</v>
      </c>
      <c r="B211" s="229" t="s">
        <v>206</v>
      </c>
      <c r="C211" s="230"/>
      <c r="D211" s="230"/>
      <c r="E211" s="230"/>
      <c r="F211" s="230"/>
      <c r="G211" s="230"/>
      <c r="H211" s="230"/>
      <c r="I211" s="105"/>
      <c r="J211" s="78"/>
    </row>
    <row r="212" spans="1:10">
      <c r="A212" t="str">
        <f t="shared" si="3"/>
        <v xml:space="preserve"> Gold</v>
      </c>
      <c r="B212" s="197" t="s">
        <v>104</v>
      </c>
      <c r="C212" s="198">
        <v>3093.2280000000001</v>
      </c>
      <c r="D212" s="198">
        <v>0</v>
      </c>
      <c r="E212" s="198">
        <v>0</v>
      </c>
      <c r="F212" s="198">
        <v>0</v>
      </c>
      <c r="G212" s="198">
        <v>0</v>
      </c>
      <c r="H212" s="198">
        <v>3093.2280000000001</v>
      </c>
      <c r="I212" s="105"/>
      <c r="J212" s="78"/>
    </row>
    <row r="213" spans="1:10">
      <c r="A213" t="str">
        <f t="shared" si="3"/>
        <v xml:space="preserve"> GoldSmith Name :  SHRI KALYANI GOLD MS</v>
      </c>
      <c r="B213" s="229" t="s">
        <v>207</v>
      </c>
      <c r="C213" s="230"/>
      <c r="D213" s="230"/>
      <c r="E213" s="230"/>
      <c r="F213" s="230"/>
      <c r="G213" s="230"/>
      <c r="H213" s="230"/>
      <c r="I213" s="104"/>
      <c r="J213" s="76"/>
    </row>
    <row r="214" spans="1:10" ht="15" customHeight="1">
      <c r="A214" t="str">
        <f t="shared" si="3"/>
        <v xml:space="preserve"> Gold</v>
      </c>
      <c r="B214" s="197" t="s">
        <v>104</v>
      </c>
      <c r="C214" s="198">
        <v>995.26300000000003</v>
      </c>
      <c r="D214" s="198">
        <v>0</v>
      </c>
      <c r="E214" s="198">
        <v>0</v>
      </c>
      <c r="F214" s="198">
        <v>0</v>
      </c>
      <c r="G214" s="198">
        <v>0</v>
      </c>
      <c r="H214" s="198">
        <v>995.26300000000003</v>
      </c>
      <c r="I214" s="104"/>
      <c r="J214" s="77"/>
    </row>
    <row r="215" spans="1:10">
      <c r="A215" t="str">
        <f t="shared" si="3"/>
        <v xml:space="preserve"> GoldSmith Name :  SHRI KRISHNA GOLD SMITH</v>
      </c>
      <c r="B215" s="229" t="s">
        <v>208</v>
      </c>
      <c r="C215" s="230"/>
      <c r="D215" s="230"/>
      <c r="E215" s="230"/>
      <c r="F215" s="230"/>
      <c r="G215" s="230"/>
      <c r="H215" s="230"/>
      <c r="I215" s="104"/>
      <c r="J215" s="77"/>
    </row>
    <row r="216" spans="1:10">
      <c r="A216" t="str">
        <f t="shared" si="3"/>
        <v xml:space="preserve"> Gold</v>
      </c>
      <c r="B216" s="197" t="s">
        <v>104</v>
      </c>
      <c r="C216" s="198">
        <v>1472.3869999999999</v>
      </c>
      <c r="D216" s="198">
        <v>0</v>
      </c>
      <c r="E216" s="198">
        <v>0</v>
      </c>
      <c r="F216" s="198">
        <v>0</v>
      </c>
      <c r="G216" s="198">
        <v>0</v>
      </c>
      <c r="H216" s="198">
        <v>1472.3869999999999</v>
      </c>
      <c r="I216" s="104"/>
      <c r="J216" s="77"/>
    </row>
    <row r="217" spans="1:10" ht="15" customHeight="1">
      <c r="A217" t="str">
        <f t="shared" si="3"/>
        <v xml:space="preserve"> GoldSmith Name :  SHRIPAL GEMS &amp; JEWELLERY- GOLD KARAGIR</v>
      </c>
      <c r="B217" s="229" t="s">
        <v>209</v>
      </c>
      <c r="C217" s="230"/>
      <c r="D217" s="230"/>
      <c r="E217" s="230"/>
      <c r="F217" s="230"/>
      <c r="G217" s="230"/>
      <c r="H217" s="230"/>
      <c r="I217" s="104"/>
      <c r="J217" s="77"/>
    </row>
    <row r="218" spans="1:10">
      <c r="A218" t="str">
        <f t="shared" si="3"/>
        <v xml:space="preserve"> Gold</v>
      </c>
      <c r="B218" s="197" t="s">
        <v>104</v>
      </c>
      <c r="C218" s="198">
        <v>1597.2670000000001</v>
      </c>
      <c r="D218" s="198">
        <v>0</v>
      </c>
      <c r="E218" s="198">
        <v>0</v>
      </c>
      <c r="F218" s="198">
        <v>0</v>
      </c>
      <c r="G218" s="198">
        <v>0</v>
      </c>
      <c r="H218" s="198">
        <v>1597.2670000000001</v>
      </c>
      <c r="I218" s="104"/>
      <c r="J218" s="77"/>
    </row>
    <row r="219" spans="1:10">
      <c r="A219" t="str">
        <f t="shared" si="3"/>
        <v xml:space="preserve"> GoldSmith Name :  STAR ONE JEWEL</v>
      </c>
      <c r="B219" s="229" t="s">
        <v>210</v>
      </c>
      <c r="C219" s="230"/>
      <c r="D219" s="230"/>
      <c r="E219" s="230"/>
      <c r="F219" s="230"/>
      <c r="G219" s="230"/>
      <c r="H219" s="230"/>
      <c r="I219" s="104"/>
      <c r="J219" s="77"/>
    </row>
    <row r="220" spans="1:10" ht="15" customHeight="1">
      <c r="A220" t="str">
        <f t="shared" si="3"/>
        <v xml:space="preserve"> Gold</v>
      </c>
      <c r="B220" s="197" t="s">
        <v>104</v>
      </c>
      <c r="C220" s="198">
        <v>0</v>
      </c>
      <c r="D220" s="198">
        <v>0</v>
      </c>
      <c r="E220" s="198">
        <v>0</v>
      </c>
      <c r="F220" s="198">
        <v>0</v>
      </c>
      <c r="G220" s="198">
        <v>0</v>
      </c>
      <c r="H220" s="198">
        <v>0</v>
      </c>
      <c r="I220" s="106"/>
      <c r="J220" s="79"/>
    </row>
    <row r="221" spans="1:10">
      <c r="A221" t="str">
        <f t="shared" si="3"/>
        <v xml:space="preserve"> GoldSmith Name :  SUDIP GOLD SMITH</v>
      </c>
      <c r="B221" s="229" t="s">
        <v>211</v>
      </c>
      <c r="C221" s="230"/>
      <c r="D221" s="230"/>
      <c r="E221" s="230"/>
      <c r="F221" s="230"/>
      <c r="G221" s="230"/>
      <c r="H221" s="230"/>
      <c r="I221" s="80"/>
    </row>
    <row r="222" spans="1:10">
      <c r="A222" t="str">
        <f t="shared" si="3"/>
        <v xml:space="preserve"> Gold</v>
      </c>
      <c r="B222" s="197" t="s">
        <v>104</v>
      </c>
      <c r="C222" s="198">
        <v>645.19100000000003</v>
      </c>
      <c r="D222" s="198">
        <v>0</v>
      </c>
      <c r="E222" s="198">
        <v>0</v>
      </c>
      <c r="F222" s="198">
        <v>544.71</v>
      </c>
      <c r="G222" s="198">
        <v>501.13299999999998</v>
      </c>
      <c r="H222" s="198">
        <v>144.05799999999999</v>
      </c>
      <c r="I222" s="81"/>
    </row>
    <row r="223" spans="1:10">
      <c r="A223" t="str">
        <f t="shared" si="3"/>
        <v xml:space="preserve"> GoldSmith Name :  SUHANI GOLD SMITH</v>
      </c>
      <c r="B223" s="229" t="s">
        <v>212</v>
      </c>
      <c r="C223" s="230"/>
      <c r="D223" s="230"/>
      <c r="E223" s="230"/>
      <c r="F223" s="230"/>
      <c r="G223" s="230"/>
      <c r="H223" s="230"/>
      <c r="I223" s="80"/>
    </row>
    <row r="224" spans="1:10">
      <c r="A224" t="str">
        <f t="shared" si="3"/>
        <v xml:space="preserve"> Gold</v>
      </c>
      <c r="B224" s="197" t="s">
        <v>104</v>
      </c>
      <c r="C224" s="198">
        <v>1535.8779999999999</v>
      </c>
      <c r="D224" s="198">
        <v>0</v>
      </c>
      <c r="E224" s="198">
        <v>0</v>
      </c>
      <c r="F224" s="198">
        <v>549.36</v>
      </c>
      <c r="G224" s="198">
        <v>505.411</v>
      </c>
      <c r="H224" s="198">
        <v>1030.4670000000001</v>
      </c>
      <c r="I224" s="80"/>
    </row>
    <row r="225" spans="1:9">
      <c r="A225" t="str">
        <f t="shared" si="3"/>
        <v xml:space="preserve"> GoldSmith Name :  SUKUMAR GOLD SMITH</v>
      </c>
      <c r="B225" s="229" t="s">
        <v>213</v>
      </c>
      <c r="C225" s="230"/>
      <c r="D225" s="230"/>
      <c r="E225" s="230"/>
      <c r="F225" s="230"/>
      <c r="G225" s="230"/>
      <c r="H225" s="230"/>
      <c r="I225" s="81"/>
    </row>
    <row r="226" spans="1:9">
      <c r="A226" t="str">
        <f t="shared" si="3"/>
        <v xml:space="preserve"> Gold</v>
      </c>
      <c r="B226" s="197" t="s">
        <v>104</v>
      </c>
      <c r="C226" s="198">
        <v>497.88799999999998</v>
      </c>
      <c r="D226" s="198">
        <v>0</v>
      </c>
      <c r="E226" s="198">
        <v>0</v>
      </c>
      <c r="F226" s="198">
        <v>0</v>
      </c>
      <c r="G226" s="198">
        <v>0</v>
      </c>
      <c r="H226" s="198">
        <v>497.88799999999998</v>
      </c>
      <c r="I226" s="81"/>
    </row>
    <row r="227" spans="1:9">
      <c r="A227" t="str">
        <f t="shared" si="3"/>
        <v xml:space="preserve"> GoldSmith Name :  SUSHANT SURESH JAMSANDEKAR</v>
      </c>
      <c r="B227" s="229" t="s">
        <v>214</v>
      </c>
      <c r="C227" s="230"/>
      <c r="D227" s="230"/>
      <c r="E227" s="230"/>
      <c r="F227" s="230"/>
      <c r="G227" s="230"/>
      <c r="H227" s="230"/>
      <c r="I227" s="81"/>
    </row>
    <row r="228" spans="1:9">
      <c r="A228" t="str">
        <f t="shared" si="3"/>
        <v xml:space="preserve"> Gold</v>
      </c>
      <c r="B228" s="197" t="s">
        <v>104</v>
      </c>
      <c r="C228" s="198">
        <v>1.0469999999999999</v>
      </c>
      <c r="D228" s="198">
        <v>0</v>
      </c>
      <c r="E228" s="198">
        <v>0</v>
      </c>
      <c r="F228" s="198">
        <v>0</v>
      </c>
      <c r="G228" s="198">
        <v>0</v>
      </c>
      <c r="H228" s="198">
        <v>1.0469999999999999</v>
      </c>
      <c r="I228" s="81"/>
    </row>
    <row r="229" spans="1:9">
      <c r="A229" t="str">
        <f t="shared" si="3"/>
        <v xml:space="preserve"> GoldSmith Name :  TRISHA GOLD SMITH</v>
      </c>
      <c r="B229" s="229" t="s">
        <v>215</v>
      </c>
      <c r="C229" s="230"/>
      <c r="D229" s="230"/>
      <c r="E229" s="230"/>
      <c r="F229" s="230"/>
      <c r="G229" s="230"/>
      <c r="H229" s="230"/>
      <c r="I229" s="81"/>
    </row>
    <row r="230" spans="1:9">
      <c r="A230" t="str">
        <f t="shared" si="3"/>
        <v xml:space="preserve"> Gold</v>
      </c>
      <c r="B230" s="197" t="s">
        <v>104</v>
      </c>
      <c r="C230" s="198">
        <v>712.01199999999994</v>
      </c>
      <c r="D230" s="198">
        <v>0</v>
      </c>
      <c r="E230" s="198">
        <v>0</v>
      </c>
      <c r="F230" s="198">
        <v>0</v>
      </c>
      <c r="G230" s="198">
        <v>0</v>
      </c>
      <c r="H230" s="198">
        <v>712.01199999999994</v>
      </c>
      <c r="I230" s="81"/>
    </row>
    <row r="231" spans="1:9">
      <c r="A231" t="str">
        <f t="shared" si="3"/>
        <v xml:space="preserve"> GoldSmith Name :  TULSIDAS GOLD</v>
      </c>
      <c r="B231" s="229" t="s">
        <v>216</v>
      </c>
      <c r="C231" s="230"/>
      <c r="D231" s="230"/>
      <c r="E231" s="230"/>
      <c r="F231" s="230"/>
      <c r="G231" s="230"/>
      <c r="H231" s="230"/>
      <c r="I231" s="81"/>
    </row>
    <row r="232" spans="1:9">
      <c r="A232" t="str">
        <f t="shared" si="3"/>
        <v xml:space="preserve"> Gold</v>
      </c>
      <c r="B232" s="197" t="s">
        <v>104</v>
      </c>
      <c r="C232" s="198">
        <v>1782.3209999999999</v>
      </c>
      <c r="D232" s="198">
        <v>0.2</v>
      </c>
      <c r="E232" s="198">
        <v>0.184</v>
      </c>
      <c r="F232" s="198">
        <v>0</v>
      </c>
      <c r="G232" s="198">
        <v>0</v>
      </c>
      <c r="H232" s="198">
        <v>1782.5050000000001</v>
      </c>
    </row>
    <row r="233" spans="1:9">
      <c r="A233" t="str">
        <f t="shared" si="3"/>
        <v xml:space="preserve"> GoldSmith Name :  VISHAL BANGLES</v>
      </c>
      <c r="B233" s="229" t="s">
        <v>217</v>
      </c>
      <c r="C233" s="230"/>
      <c r="D233" s="230"/>
      <c r="E233" s="230"/>
      <c r="F233" s="230"/>
      <c r="G233" s="230"/>
      <c r="H233" s="230"/>
    </row>
    <row r="234" spans="1:9">
      <c r="A234" t="str">
        <f t="shared" si="3"/>
        <v xml:space="preserve"> Gold</v>
      </c>
      <c r="B234" s="197" t="s">
        <v>104</v>
      </c>
      <c r="C234" s="198">
        <v>837.46900000000005</v>
      </c>
      <c r="D234" s="198">
        <v>0</v>
      </c>
      <c r="E234" s="198">
        <v>0</v>
      </c>
      <c r="F234" s="198">
        <v>0</v>
      </c>
      <c r="G234" s="198">
        <v>0</v>
      </c>
      <c r="H234" s="198">
        <v>837.46900000000005</v>
      </c>
    </row>
    <row r="235" spans="1:9">
      <c r="A235" t="str">
        <f t="shared" si="3"/>
        <v xml:space="preserve"> GoldSmith Name :  VISHAL NARENDRA RANPURA</v>
      </c>
      <c r="B235" s="229" t="s">
        <v>218</v>
      </c>
      <c r="C235" s="230"/>
      <c r="D235" s="230"/>
      <c r="E235" s="230"/>
      <c r="F235" s="230"/>
      <c r="G235" s="230"/>
      <c r="H235" s="230"/>
    </row>
    <row r="236" spans="1:9">
      <c r="A236" t="str">
        <f t="shared" si="3"/>
        <v xml:space="preserve"> Gold</v>
      </c>
      <c r="B236" s="197" t="s">
        <v>104</v>
      </c>
      <c r="C236" s="198">
        <v>0</v>
      </c>
      <c r="D236" s="198">
        <v>0</v>
      </c>
      <c r="E236" s="198">
        <v>0</v>
      </c>
      <c r="F236" s="198">
        <v>0</v>
      </c>
      <c r="G236" s="198">
        <v>0</v>
      </c>
      <c r="H236" s="198">
        <v>0</v>
      </c>
    </row>
    <row r="237" spans="1:9">
      <c r="A237" t="str">
        <f t="shared" si="3"/>
        <v xml:space="preserve"> GoldSmith Name :  VRUSHALI VINAY VEDPATHAK</v>
      </c>
      <c r="B237" s="229" t="s">
        <v>219</v>
      </c>
      <c r="C237" s="230"/>
      <c r="D237" s="230"/>
      <c r="E237" s="230"/>
      <c r="F237" s="230"/>
      <c r="G237" s="230"/>
      <c r="H237" s="230"/>
    </row>
    <row r="238" spans="1:9">
      <c r="A238" t="str">
        <f t="shared" si="3"/>
        <v xml:space="preserve"> Gold</v>
      </c>
      <c r="B238" s="197" t="s">
        <v>104</v>
      </c>
      <c r="C238" s="198">
        <v>0</v>
      </c>
      <c r="D238" s="198">
        <v>0</v>
      </c>
      <c r="E238" s="198">
        <v>0</v>
      </c>
      <c r="F238" s="198">
        <v>0</v>
      </c>
      <c r="G238" s="198">
        <v>0</v>
      </c>
      <c r="H238" s="198">
        <v>0</v>
      </c>
    </row>
    <row r="239" spans="1:9">
      <c r="A239" t="str">
        <f t="shared" si="3"/>
        <v xml:space="preserve"> Total :</v>
      </c>
      <c r="B239" s="229" t="s">
        <v>220</v>
      </c>
      <c r="C239" s="230"/>
      <c r="D239" s="230"/>
      <c r="E239" s="230"/>
      <c r="F239" s="230"/>
      <c r="G239" s="230"/>
      <c r="H239" s="230"/>
    </row>
    <row r="240" spans="1:9">
      <c r="A240" t="str">
        <f t="shared" si="3"/>
        <v>Total :Gold</v>
      </c>
      <c r="B240" s="199" t="s">
        <v>104</v>
      </c>
      <c r="C240" s="196">
        <v>80458.592000000004</v>
      </c>
      <c r="D240" s="196">
        <v>27214.862000000001</v>
      </c>
      <c r="E240" s="196">
        <v>25910.746999999999</v>
      </c>
      <c r="F240" s="196">
        <v>10667.718999999999</v>
      </c>
      <c r="G240" s="196">
        <v>10298.266</v>
      </c>
      <c r="H240" s="196">
        <v>96034.370999999999</v>
      </c>
    </row>
    <row r="241" spans="1:8" ht="22.5">
      <c r="A241" t="str">
        <f t="shared" si="3"/>
        <v xml:space="preserve"> Gold Wastage</v>
      </c>
      <c r="B241" s="199" t="s">
        <v>125</v>
      </c>
      <c r="C241" s="196"/>
      <c r="D241" s="196">
        <v>0</v>
      </c>
      <c r="E241" s="196">
        <v>0</v>
      </c>
      <c r="F241" s="196">
        <v>36.701999999999998</v>
      </c>
      <c r="G241" s="196">
        <v>36.701999999999998</v>
      </c>
      <c r="H241" s="196"/>
    </row>
    <row r="242" spans="1:8">
      <c r="A242" t="str">
        <f t="shared" si="3"/>
        <v xml:space="preserve"> Gold Tut</v>
      </c>
      <c r="B242" s="199" t="s">
        <v>126</v>
      </c>
      <c r="C242" s="196"/>
      <c r="D242" s="196">
        <v>0</v>
      </c>
      <c r="E242" s="196">
        <v>0</v>
      </c>
      <c r="F242" s="196">
        <v>927.57399999999996</v>
      </c>
      <c r="G242" s="196">
        <v>0</v>
      </c>
      <c r="H242" s="196"/>
    </row>
    <row r="243" spans="1:8">
      <c r="A243" t="str">
        <f t="shared" si="3"/>
        <v xml:space="preserve"> Printed By 956 VAIBHAV D RULSAMUDRA On 26/09/2023 At 09:52 AM</v>
      </c>
      <c r="B243" s="231" t="s">
        <v>221</v>
      </c>
      <c r="C243" s="204"/>
      <c r="D243" s="204"/>
      <c r="E243" s="204"/>
      <c r="F243" s="204"/>
      <c r="G243" s="204"/>
      <c r="H243" s="204"/>
    </row>
    <row r="244" spans="1:8">
      <c r="A244" t="str">
        <f t="shared" si="3"/>
        <v xml:space="preserve"> </v>
      </c>
      <c r="B244" s="182"/>
      <c r="C244" s="183"/>
      <c r="D244" s="183"/>
      <c r="E244" s="183"/>
      <c r="F244" s="183"/>
      <c r="G244" s="183"/>
      <c r="H244" s="183"/>
    </row>
    <row r="245" spans="1:8">
      <c r="A245" t="str">
        <f t="shared" si="3"/>
        <v xml:space="preserve"> </v>
      </c>
      <c r="B245" s="184"/>
      <c r="C245" s="185"/>
      <c r="D245" s="185"/>
      <c r="E245" s="185"/>
      <c r="F245" s="185"/>
      <c r="G245" s="185"/>
      <c r="H245" s="185"/>
    </row>
    <row r="246" spans="1:8">
      <c r="A246" t="str">
        <f t="shared" si="3"/>
        <v xml:space="preserve"> </v>
      </c>
      <c r="B246" s="182"/>
      <c r="C246" s="183"/>
      <c r="D246" s="183"/>
      <c r="E246" s="183"/>
      <c r="F246" s="183"/>
      <c r="G246" s="183"/>
      <c r="H246" s="183"/>
    </row>
    <row r="247" spans="1:8">
      <c r="A247" t="str">
        <f t="shared" si="3"/>
        <v xml:space="preserve"> </v>
      </c>
      <c r="B247" s="184"/>
      <c r="C247" s="185"/>
      <c r="D247" s="185"/>
      <c r="E247" s="185"/>
      <c r="F247" s="185"/>
      <c r="G247" s="185"/>
      <c r="H247" s="185"/>
    </row>
    <row r="248" spans="1:8">
      <c r="A248" t="str">
        <f t="shared" si="3"/>
        <v xml:space="preserve"> </v>
      </c>
      <c r="B248" s="182"/>
      <c r="C248" s="183"/>
      <c r="D248" s="183"/>
      <c r="E248" s="183"/>
      <c r="F248" s="183"/>
      <c r="G248" s="183"/>
      <c r="H248" s="183"/>
    </row>
    <row r="249" spans="1:8">
      <c r="A249" t="str">
        <f t="shared" si="3"/>
        <v xml:space="preserve"> </v>
      </c>
      <c r="B249" s="182"/>
      <c r="C249" s="183"/>
      <c r="D249" s="183"/>
      <c r="E249" s="183"/>
      <c r="F249" s="183"/>
      <c r="G249" s="183"/>
      <c r="H249" s="183"/>
    </row>
    <row r="250" spans="1:8">
      <c r="A250" t="str">
        <f t="shared" si="3"/>
        <v xml:space="preserve"> </v>
      </c>
      <c r="B250" s="184"/>
      <c r="C250" s="185"/>
      <c r="D250" s="185"/>
      <c r="E250" s="185"/>
      <c r="F250" s="185"/>
      <c r="G250" s="185"/>
      <c r="H250" s="185"/>
    </row>
    <row r="251" spans="1:8">
      <c r="A251" t="str">
        <f t="shared" si="3"/>
        <v xml:space="preserve"> </v>
      </c>
      <c r="B251" s="182"/>
      <c r="C251" s="183"/>
      <c r="D251" s="183"/>
      <c r="E251" s="183"/>
      <c r="F251" s="183"/>
      <c r="G251" s="183"/>
      <c r="H251" s="183"/>
    </row>
    <row r="252" spans="1:8">
      <c r="A252" t="str">
        <f t="shared" si="3"/>
        <v xml:space="preserve"> </v>
      </c>
      <c r="B252" s="184"/>
      <c r="C252" s="185"/>
      <c r="D252" s="185"/>
      <c r="E252" s="185"/>
      <c r="F252" s="185"/>
      <c r="G252" s="185"/>
      <c r="H252" s="185"/>
    </row>
    <row r="253" spans="1:8">
      <c r="A253" t="str">
        <f t="shared" si="3"/>
        <v xml:space="preserve"> </v>
      </c>
      <c r="B253" s="182"/>
      <c r="C253" s="183"/>
      <c r="D253" s="183"/>
      <c r="E253" s="183"/>
      <c r="F253" s="183"/>
      <c r="G253" s="183"/>
      <c r="H253" s="183"/>
    </row>
    <row r="254" spans="1:8">
      <c r="A254" t="str">
        <f t="shared" si="3"/>
        <v xml:space="preserve"> </v>
      </c>
      <c r="B254" s="184"/>
      <c r="C254" s="185"/>
      <c r="D254" s="185"/>
      <c r="E254" s="185"/>
      <c r="F254" s="185"/>
      <c r="G254" s="185"/>
      <c r="H254" s="185"/>
    </row>
    <row r="255" spans="1:8">
      <c r="A255" t="str">
        <f t="shared" si="3"/>
        <v xml:space="preserve"> </v>
      </c>
      <c r="B255" s="186"/>
      <c r="C255" s="187"/>
      <c r="D255" s="187"/>
      <c r="E255" s="187"/>
      <c r="F255" s="187"/>
      <c r="G255" s="187"/>
      <c r="H255" s="187"/>
    </row>
    <row r="256" spans="1:8">
      <c r="A256" t="str">
        <f t="shared" si="3"/>
        <v xml:space="preserve"> </v>
      </c>
      <c r="B256" s="186"/>
      <c r="C256" s="187"/>
      <c r="D256" s="187"/>
      <c r="E256" s="187"/>
      <c r="F256" s="187"/>
      <c r="G256" s="187"/>
      <c r="H256" s="187"/>
    </row>
    <row r="257" spans="1:8">
      <c r="A257" t="str">
        <f t="shared" si="3"/>
        <v xml:space="preserve"> </v>
      </c>
      <c r="B257" s="186"/>
      <c r="C257" s="187"/>
      <c r="D257" s="187"/>
      <c r="E257" s="187"/>
      <c r="F257" s="187"/>
      <c r="G257" s="187"/>
      <c r="H257" s="187"/>
    </row>
    <row r="258" spans="1:8">
      <c r="A258" t="str">
        <f t="shared" si="3"/>
        <v xml:space="preserve"> </v>
      </c>
      <c r="B258" s="186"/>
      <c r="C258" s="187"/>
      <c r="D258" s="187"/>
      <c r="E258" s="187"/>
      <c r="F258" s="187"/>
      <c r="G258" s="187"/>
      <c r="H258" s="187"/>
    </row>
    <row r="259" spans="1:8">
      <c r="A259" t="str">
        <f t="shared" si="3"/>
        <v xml:space="preserve"> </v>
      </c>
      <c r="B259" s="186"/>
      <c r="C259" s="187"/>
      <c r="D259" s="187"/>
      <c r="E259" s="187"/>
      <c r="F259" s="187"/>
      <c r="G259" s="187"/>
      <c r="H259" s="187"/>
    </row>
    <row r="260" spans="1:8">
      <c r="A260" t="str">
        <f t="shared" si="3"/>
        <v xml:space="preserve"> </v>
      </c>
      <c r="B260" s="188"/>
      <c r="C260" s="189"/>
      <c r="D260" s="189"/>
      <c r="E260" s="189"/>
      <c r="F260" s="189"/>
      <c r="G260" s="189"/>
      <c r="H260" s="189"/>
    </row>
    <row r="261" spans="1:8">
      <c r="A261" t="str">
        <f t="shared" si="3"/>
        <v xml:space="preserve"> </v>
      </c>
      <c r="B261" s="190"/>
      <c r="C261" s="191"/>
      <c r="D261" s="191"/>
      <c r="E261" s="191"/>
      <c r="F261" s="191"/>
      <c r="G261" s="191"/>
      <c r="H261" s="191"/>
    </row>
    <row r="262" spans="1:8">
      <c r="A262" t="str">
        <f t="shared" si="3"/>
        <v xml:space="preserve"> </v>
      </c>
      <c r="B262" s="190"/>
      <c r="C262" s="191"/>
      <c r="D262" s="191"/>
      <c r="E262" s="191"/>
      <c r="F262" s="191"/>
      <c r="G262" s="191"/>
      <c r="H262" s="191"/>
    </row>
    <row r="263" spans="1:8">
      <c r="A263" t="str">
        <f t="shared" si="3"/>
        <v xml:space="preserve"> </v>
      </c>
      <c r="B263" s="190"/>
      <c r="C263" s="191"/>
      <c r="D263" s="191"/>
      <c r="E263" s="191"/>
      <c r="F263" s="191"/>
      <c r="G263" s="191"/>
      <c r="H263" s="191"/>
    </row>
    <row r="264" spans="1:8">
      <c r="A264" t="str">
        <f t="shared" si="3"/>
        <v xml:space="preserve"> </v>
      </c>
      <c r="B264" s="192"/>
      <c r="C264" s="193"/>
      <c r="D264" s="193"/>
      <c r="E264" s="193"/>
      <c r="F264" s="193"/>
      <c r="G264" s="193"/>
      <c r="H264" s="193"/>
    </row>
    <row r="265" spans="1:8">
      <c r="A265" t="str">
        <f t="shared" ref="A265:A328" si="4">CONCATENATE(IF(B264="Total :",B264," "),B265)</f>
        <v xml:space="preserve"> </v>
      </c>
    </row>
    <row r="266" spans="1:8">
      <c r="A266" t="str">
        <f t="shared" si="4"/>
        <v xml:space="preserve"> </v>
      </c>
    </row>
    <row r="267" spans="1:8">
      <c r="A267" t="str">
        <f t="shared" si="4"/>
        <v xml:space="preserve"> </v>
      </c>
    </row>
    <row r="268" spans="1:8">
      <c r="A268" t="str">
        <f t="shared" si="4"/>
        <v xml:space="preserve"> </v>
      </c>
    </row>
    <row r="269" spans="1:8">
      <c r="A269" t="str">
        <f t="shared" si="4"/>
        <v xml:space="preserve"> </v>
      </c>
    </row>
    <row r="270" spans="1:8">
      <c r="A270" t="str">
        <f t="shared" si="4"/>
        <v xml:space="preserve"> </v>
      </c>
    </row>
    <row r="271" spans="1:8">
      <c r="A271" t="str">
        <f t="shared" si="4"/>
        <v xml:space="preserve"> </v>
      </c>
    </row>
    <row r="272" spans="1:8">
      <c r="A272" t="str">
        <f t="shared" si="4"/>
        <v xml:space="preserve"> </v>
      </c>
    </row>
    <row r="273" spans="1:1">
      <c r="A273" t="str">
        <f t="shared" si="4"/>
        <v xml:space="preserve"> </v>
      </c>
    </row>
    <row r="274" spans="1:1">
      <c r="A274" t="str">
        <f t="shared" si="4"/>
        <v xml:space="preserve"> </v>
      </c>
    </row>
    <row r="275" spans="1:1">
      <c r="A275" t="str">
        <f t="shared" si="4"/>
        <v xml:space="preserve"> </v>
      </c>
    </row>
    <row r="276" spans="1:1">
      <c r="A276" t="str">
        <f t="shared" si="4"/>
        <v xml:space="preserve"> </v>
      </c>
    </row>
    <row r="277" spans="1:1">
      <c r="A277" t="str">
        <f t="shared" si="4"/>
        <v xml:space="preserve"> </v>
      </c>
    </row>
    <row r="278" spans="1:1">
      <c r="A278" t="str">
        <f t="shared" si="4"/>
        <v xml:space="preserve"> </v>
      </c>
    </row>
    <row r="279" spans="1:1">
      <c r="A279" t="str">
        <f t="shared" si="4"/>
        <v xml:space="preserve"> </v>
      </c>
    </row>
    <row r="280" spans="1:1">
      <c r="A280" t="str">
        <f t="shared" si="4"/>
        <v xml:space="preserve"> </v>
      </c>
    </row>
    <row r="281" spans="1:1">
      <c r="A281" t="str">
        <f t="shared" si="4"/>
        <v xml:space="preserve"> </v>
      </c>
    </row>
    <row r="282" spans="1:1">
      <c r="A282" t="str">
        <f t="shared" si="4"/>
        <v xml:space="preserve"> </v>
      </c>
    </row>
    <row r="283" spans="1:1">
      <c r="A283" t="str">
        <f t="shared" si="4"/>
        <v xml:space="preserve"> </v>
      </c>
    </row>
    <row r="284" spans="1:1">
      <c r="A284" t="str">
        <f t="shared" si="4"/>
        <v xml:space="preserve"> </v>
      </c>
    </row>
    <row r="285" spans="1:1">
      <c r="A285" t="str">
        <f t="shared" si="4"/>
        <v xml:space="preserve"> </v>
      </c>
    </row>
    <row r="286" spans="1:1">
      <c r="A286" t="str">
        <f t="shared" si="4"/>
        <v xml:space="preserve"> </v>
      </c>
    </row>
    <row r="287" spans="1:1">
      <c r="A287" t="str">
        <f t="shared" si="4"/>
        <v xml:space="preserve"> </v>
      </c>
    </row>
    <row r="288" spans="1:1">
      <c r="A288" t="str">
        <f t="shared" si="4"/>
        <v xml:space="preserve"> </v>
      </c>
    </row>
    <row r="289" spans="1:1">
      <c r="A289" t="str">
        <f t="shared" si="4"/>
        <v xml:space="preserve"> </v>
      </c>
    </row>
    <row r="290" spans="1:1">
      <c r="A290" t="str">
        <f t="shared" si="4"/>
        <v xml:space="preserve"> </v>
      </c>
    </row>
    <row r="291" spans="1:1">
      <c r="A291" t="str">
        <f t="shared" si="4"/>
        <v xml:space="preserve"> </v>
      </c>
    </row>
    <row r="292" spans="1:1">
      <c r="A292" t="str">
        <f t="shared" si="4"/>
        <v xml:space="preserve"> </v>
      </c>
    </row>
    <row r="293" spans="1:1">
      <c r="A293" t="str">
        <f t="shared" si="4"/>
        <v xml:space="preserve"> </v>
      </c>
    </row>
    <row r="294" spans="1:1">
      <c r="A294" t="str">
        <f t="shared" si="4"/>
        <v xml:space="preserve"> </v>
      </c>
    </row>
    <row r="295" spans="1:1">
      <c r="A295" t="str">
        <f t="shared" si="4"/>
        <v xml:space="preserve"> </v>
      </c>
    </row>
    <row r="296" spans="1:1">
      <c r="A296" t="str">
        <f t="shared" si="4"/>
        <v xml:space="preserve"> </v>
      </c>
    </row>
    <row r="297" spans="1:1">
      <c r="A297" t="str">
        <f t="shared" si="4"/>
        <v xml:space="preserve"> </v>
      </c>
    </row>
    <row r="298" spans="1:1">
      <c r="A298" t="str">
        <f t="shared" si="4"/>
        <v xml:space="preserve"> </v>
      </c>
    </row>
    <row r="299" spans="1:1">
      <c r="A299" t="str">
        <f t="shared" si="4"/>
        <v xml:space="preserve"> </v>
      </c>
    </row>
    <row r="300" spans="1:1">
      <c r="A300" t="str">
        <f t="shared" si="4"/>
        <v xml:space="preserve"> </v>
      </c>
    </row>
    <row r="301" spans="1:1">
      <c r="A301" t="str">
        <f t="shared" si="4"/>
        <v xml:space="preserve"> </v>
      </c>
    </row>
    <row r="302" spans="1:1">
      <c r="A302" t="str">
        <f t="shared" si="4"/>
        <v xml:space="preserve"> </v>
      </c>
    </row>
    <row r="303" spans="1:1">
      <c r="A303" t="str">
        <f t="shared" si="4"/>
        <v xml:space="preserve"> </v>
      </c>
    </row>
    <row r="304" spans="1:1">
      <c r="A304" t="str">
        <f t="shared" si="4"/>
        <v xml:space="preserve"> </v>
      </c>
    </row>
    <row r="305" spans="1:1">
      <c r="A305" t="str">
        <f t="shared" si="4"/>
        <v xml:space="preserve"> </v>
      </c>
    </row>
    <row r="306" spans="1:1">
      <c r="A306" t="str">
        <f t="shared" si="4"/>
        <v xml:space="preserve"> </v>
      </c>
    </row>
    <row r="307" spans="1:1">
      <c r="A307" t="str">
        <f t="shared" si="4"/>
        <v xml:space="preserve"> </v>
      </c>
    </row>
    <row r="308" spans="1:1">
      <c r="A308" t="str">
        <f t="shared" si="4"/>
        <v xml:space="preserve"> </v>
      </c>
    </row>
    <row r="309" spans="1:1">
      <c r="A309" t="str">
        <f t="shared" si="4"/>
        <v xml:space="preserve"> </v>
      </c>
    </row>
    <row r="310" spans="1:1">
      <c r="A310" t="str">
        <f t="shared" si="4"/>
        <v xml:space="preserve"> </v>
      </c>
    </row>
    <row r="311" spans="1:1">
      <c r="A311" t="str">
        <f t="shared" si="4"/>
        <v xml:space="preserve"> </v>
      </c>
    </row>
    <row r="312" spans="1:1">
      <c r="A312" t="str">
        <f t="shared" si="4"/>
        <v xml:space="preserve"> </v>
      </c>
    </row>
    <row r="313" spans="1:1">
      <c r="A313" t="str">
        <f t="shared" si="4"/>
        <v xml:space="preserve"> </v>
      </c>
    </row>
    <row r="314" spans="1:1">
      <c r="A314" t="str">
        <f t="shared" si="4"/>
        <v xml:space="preserve"> </v>
      </c>
    </row>
    <row r="315" spans="1:1">
      <c r="A315" t="str">
        <f t="shared" si="4"/>
        <v xml:space="preserve"> </v>
      </c>
    </row>
    <row r="316" spans="1:1">
      <c r="A316" t="str">
        <f t="shared" si="4"/>
        <v xml:space="preserve"> </v>
      </c>
    </row>
    <row r="317" spans="1:1">
      <c r="A317" t="str">
        <f t="shared" si="4"/>
        <v xml:space="preserve"> </v>
      </c>
    </row>
    <row r="318" spans="1:1">
      <c r="A318" t="str">
        <f t="shared" si="4"/>
        <v xml:space="preserve"> </v>
      </c>
    </row>
    <row r="319" spans="1:1">
      <c r="A319" t="str">
        <f t="shared" si="4"/>
        <v xml:space="preserve"> </v>
      </c>
    </row>
    <row r="320" spans="1:1">
      <c r="A320" t="str">
        <f t="shared" si="4"/>
        <v xml:space="preserve"> </v>
      </c>
    </row>
    <row r="321" spans="1:1">
      <c r="A321" t="str">
        <f t="shared" si="4"/>
        <v xml:space="preserve"> </v>
      </c>
    </row>
    <row r="322" spans="1:1">
      <c r="A322" t="str">
        <f t="shared" si="4"/>
        <v xml:space="preserve"> </v>
      </c>
    </row>
    <row r="323" spans="1:1">
      <c r="A323" t="str">
        <f t="shared" si="4"/>
        <v xml:space="preserve"> </v>
      </c>
    </row>
    <row r="324" spans="1:1">
      <c r="A324" t="str">
        <f t="shared" si="4"/>
        <v xml:space="preserve"> </v>
      </c>
    </row>
    <row r="325" spans="1:1">
      <c r="A325" t="str">
        <f t="shared" si="4"/>
        <v xml:space="preserve"> </v>
      </c>
    </row>
    <row r="326" spans="1:1">
      <c r="A326" t="str">
        <f t="shared" si="4"/>
        <v xml:space="preserve"> </v>
      </c>
    </row>
    <row r="327" spans="1:1">
      <c r="A327" t="str">
        <f t="shared" si="4"/>
        <v xml:space="preserve"> </v>
      </c>
    </row>
    <row r="328" spans="1:1">
      <c r="A328" t="str">
        <f t="shared" si="4"/>
        <v xml:space="preserve"> </v>
      </c>
    </row>
    <row r="329" spans="1:1">
      <c r="A329" t="str">
        <f t="shared" ref="A329:A392" si="5">CONCATENATE(IF(B328="Total :",B328," "),B329)</f>
        <v xml:space="preserve"> </v>
      </c>
    </row>
    <row r="330" spans="1:1">
      <c r="A330" t="str">
        <f t="shared" si="5"/>
        <v xml:space="preserve"> </v>
      </c>
    </row>
    <row r="331" spans="1:1">
      <c r="A331" t="str">
        <f t="shared" si="5"/>
        <v xml:space="preserve"> </v>
      </c>
    </row>
    <row r="332" spans="1:1">
      <c r="A332" t="str">
        <f t="shared" si="5"/>
        <v xml:space="preserve"> </v>
      </c>
    </row>
    <row r="333" spans="1:1">
      <c r="A333" t="str">
        <f t="shared" si="5"/>
        <v xml:space="preserve"> </v>
      </c>
    </row>
    <row r="334" spans="1:1">
      <c r="A334" t="str">
        <f t="shared" si="5"/>
        <v xml:space="preserve"> </v>
      </c>
    </row>
    <row r="335" spans="1:1">
      <c r="A335" t="str">
        <f t="shared" si="5"/>
        <v xml:space="preserve"> </v>
      </c>
    </row>
    <row r="336" spans="1:1">
      <c r="A336" t="str">
        <f t="shared" si="5"/>
        <v xml:space="preserve"> </v>
      </c>
    </row>
    <row r="337" spans="1:1">
      <c r="A337" t="str">
        <f t="shared" si="5"/>
        <v xml:space="preserve"> </v>
      </c>
    </row>
    <row r="338" spans="1:1">
      <c r="A338" t="str">
        <f t="shared" si="5"/>
        <v xml:space="preserve"> </v>
      </c>
    </row>
    <row r="339" spans="1:1">
      <c r="A339" t="str">
        <f t="shared" si="5"/>
        <v xml:space="preserve"> </v>
      </c>
    </row>
    <row r="340" spans="1:1">
      <c r="A340" t="str">
        <f t="shared" si="5"/>
        <v xml:space="preserve"> </v>
      </c>
    </row>
    <row r="341" spans="1:1">
      <c r="A341" t="str">
        <f t="shared" si="5"/>
        <v xml:space="preserve"> </v>
      </c>
    </row>
    <row r="342" spans="1:1">
      <c r="A342" t="str">
        <f t="shared" si="5"/>
        <v xml:space="preserve"> </v>
      </c>
    </row>
    <row r="343" spans="1:1">
      <c r="A343" t="str">
        <f t="shared" si="5"/>
        <v xml:space="preserve"> </v>
      </c>
    </row>
    <row r="344" spans="1:1">
      <c r="A344" t="str">
        <f t="shared" si="5"/>
        <v xml:space="preserve"> </v>
      </c>
    </row>
    <row r="345" spans="1:1">
      <c r="A345" t="str">
        <f t="shared" si="5"/>
        <v xml:space="preserve"> </v>
      </c>
    </row>
    <row r="346" spans="1:1">
      <c r="A346" t="str">
        <f t="shared" si="5"/>
        <v xml:space="preserve"> </v>
      </c>
    </row>
    <row r="347" spans="1:1">
      <c r="A347" t="str">
        <f t="shared" si="5"/>
        <v xml:space="preserve"> </v>
      </c>
    </row>
    <row r="348" spans="1:1">
      <c r="A348" t="str">
        <f t="shared" si="5"/>
        <v xml:space="preserve"> </v>
      </c>
    </row>
    <row r="349" spans="1:1">
      <c r="A349" t="str">
        <f t="shared" si="5"/>
        <v xml:space="preserve"> </v>
      </c>
    </row>
    <row r="350" spans="1:1">
      <c r="A350" t="str">
        <f t="shared" si="5"/>
        <v xml:space="preserve"> </v>
      </c>
    </row>
    <row r="351" spans="1:1">
      <c r="A351" t="str">
        <f t="shared" si="5"/>
        <v xml:space="preserve"> </v>
      </c>
    </row>
    <row r="352" spans="1:1">
      <c r="A352" t="str">
        <f t="shared" si="5"/>
        <v xml:space="preserve"> </v>
      </c>
    </row>
    <row r="353" spans="1:1">
      <c r="A353" t="str">
        <f t="shared" si="5"/>
        <v xml:space="preserve"> </v>
      </c>
    </row>
    <row r="354" spans="1:1">
      <c r="A354" t="str">
        <f t="shared" si="5"/>
        <v xml:space="preserve"> </v>
      </c>
    </row>
    <row r="355" spans="1:1">
      <c r="A355" t="str">
        <f t="shared" si="5"/>
        <v xml:space="preserve"> </v>
      </c>
    </row>
    <row r="356" spans="1:1">
      <c r="A356" t="str">
        <f t="shared" si="5"/>
        <v xml:space="preserve"> </v>
      </c>
    </row>
    <row r="357" spans="1:1">
      <c r="A357" t="str">
        <f t="shared" si="5"/>
        <v xml:space="preserve"> </v>
      </c>
    </row>
    <row r="358" spans="1:1">
      <c r="A358" t="str">
        <f t="shared" si="5"/>
        <v xml:space="preserve"> </v>
      </c>
    </row>
    <row r="359" spans="1:1">
      <c r="A359" t="str">
        <f t="shared" si="5"/>
        <v xml:space="preserve"> </v>
      </c>
    </row>
    <row r="360" spans="1:1">
      <c r="A360" t="str">
        <f t="shared" si="5"/>
        <v xml:space="preserve"> </v>
      </c>
    </row>
    <row r="361" spans="1:1">
      <c r="A361" t="str">
        <f t="shared" si="5"/>
        <v xml:space="preserve"> </v>
      </c>
    </row>
    <row r="362" spans="1:1">
      <c r="A362" t="str">
        <f t="shared" si="5"/>
        <v xml:space="preserve"> </v>
      </c>
    </row>
    <row r="363" spans="1:1">
      <c r="A363" t="str">
        <f t="shared" si="5"/>
        <v xml:space="preserve"> </v>
      </c>
    </row>
    <row r="364" spans="1:1">
      <c r="A364" t="str">
        <f t="shared" si="5"/>
        <v xml:space="preserve"> </v>
      </c>
    </row>
    <row r="365" spans="1:1">
      <c r="A365" t="str">
        <f t="shared" si="5"/>
        <v xml:space="preserve"> </v>
      </c>
    </row>
    <row r="366" spans="1:1">
      <c r="A366" t="str">
        <f t="shared" si="5"/>
        <v xml:space="preserve"> </v>
      </c>
    </row>
    <row r="367" spans="1:1">
      <c r="A367" t="str">
        <f t="shared" si="5"/>
        <v xml:space="preserve"> </v>
      </c>
    </row>
    <row r="368" spans="1:1">
      <c r="A368" t="str">
        <f t="shared" si="5"/>
        <v xml:space="preserve"> </v>
      </c>
    </row>
    <row r="369" spans="1:1">
      <c r="A369" t="str">
        <f t="shared" si="5"/>
        <v xml:space="preserve"> </v>
      </c>
    </row>
    <row r="370" spans="1:1">
      <c r="A370" t="str">
        <f t="shared" si="5"/>
        <v xml:space="preserve"> </v>
      </c>
    </row>
    <row r="371" spans="1:1">
      <c r="A371" t="str">
        <f t="shared" si="5"/>
        <v xml:space="preserve"> </v>
      </c>
    </row>
    <row r="372" spans="1:1">
      <c r="A372" t="str">
        <f t="shared" si="5"/>
        <v xml:space="preserve"> </v>
      </c>
    </row>
    <row r="373" spans="1:1">
      <c r="A373" t="str">
        <f t="shared" si="5"/>
        <v xml:space="preserve"> </v>
      </c>
    </row>
    <row r="374" spans="1:1">
      <c r="A374" t="str">
        <f t="shared" si="5"/>
        <v xml:space="preserve"> </v>
      </c>
    </row>
    <row r="375" spans="1:1">
      <c r="A375" t="str">
        <f t="shared" si="5"/>
        <v xml:space="preserve"> </v>
      </c>
    </row>
    <row r="376" spans="1:1">
      <c r="A376" t="str">
        <f t="shared" si="5"/>
        <v xml:space="preserve"> </v>
      </c>
    </row>
    <row r="377" spans="1:1">
      <c r="A377" t="str">
        <f t="shared" si="5"/>
        <v xml:space="preserve"> </v>
      </c>
    </row>
    <row r="378" spans="1:1">
      <c r="A378" t="str">
        <f t="shared" si="5"/>
        <v xml:space="preserve"> </v>
      </c>
    </row>
    <row r="379" spans="1:1">
      <c r="A379" t="str">
        <f t="shared" si="5"/>
        <v xml:space="preserve"> </v>
      </c>
    </row>
    <row r="380" spans="1:1">
      <c r="A380" t="str">
        <f t="shared" si="5"/>
        <v xml:space="preserve"> </v>
      </c>
    </row>
    <row r="381" spans="1:1">
      <c r="A381" t="str">
        <f t="shared" si="5"/>
        <v xml:space="preserve"> </v>
      </c>
    </row>
    <row r="382" spans="1:1">
      <c r="A382" t="str">
        <f t="shared" si="5"/>
        <v xml:space="preserve"> </v>
      </c>
    </row>
    <row r="383" spans="1:1">
      <c r="A383" t="str">
        <f t="shared" si="5"/>
        <v xml:space="preserve"> </v>
      </c>
    </row>
    <row r="384" spans="1:1">
      <c r="A384" t="str">
        <f t="shared" si="5"/>
        <v xml:space="preserve"> </v>
      </c>
    </row>
    <row r="385" spans="1:1">
      <c r="A385" t="str">
        <f t="shared" si="5"/>
        <v xml:space="preserve"> </v>
      </c>
    </row>
    <row r="386" spans="1:1">
      <c r="A386" t="str">
        <f t="shared" si="5"/>
        <v xml:space="preserve"> </v>
      </c>
    </row>
    <row r="387" spans="1:1">
      <c r="A387" t="str">
        <f t="shared" si="5"/>
        <v xml:space="preserve"> </v>
      </c>
    </row>
    <row r="388" spans="1:1">
      <c r="A388" t="str">
        <f t="shared" si="5"/>
        <v xml:space="preserve"> </v>
      </c>
    </row>
    <row r="389" spans="1:1">
      <c r="A389" t="str">
        <f t="shared" si="5"/>
        <v xml:space="preserve"> </v>
      </c>
    </row>
    <row r="390" spans="1:1">
      <c r="A390" t="str">
        <f t="shared" si="5"/>
        <v xml:space="preserve"> </v>
      </c>
    </row>
    <row r="391" spans="1:1">
      <c r="A391" t="str">
        <f t="shared" si="5"/>
        <v xml:space="preserve"> </v>
      </c>
    </row>
    <row r="392" spans="1:1">
      <c r="A392" t="str">
        <f t="shared" si="5"/>
        <v xml:space="preserve"> </v>
      </c>
    </row>
    <row r="393" spans="1:1">
      <c r="A393" t="str">
        <f t="shared" ref="A393:A456" si="6">CONCATENATE(IF(B392="Total :",B392," "),B393)</f>
        <v xml:space="preserve"> </v>
      </c>
    </row>
    <row r="394" spans="1:1">
      <c r="A394" t="str">
        <f t="shared" si="6"/>
        <v xml:space="preserve"> </v>
      </c>
    </row>
    <row r="395" spans="1:1">
      <c r="A395" t="str">
        <f t="shared" si="6"/>
        <v xml:space="preserve"> </v>
      </c>
    </row>
    <row r="396" spans="1:1">
      <c r="A396" t="str">
        <f t="shared" si="6"/>
        <v xml:space="preserve"> </v>
      </c>
    </row>
    <row r="397" spans="1:1">
      <c r="A397" t="str">
        <f t="shared" si="6"/>
        <v xml:space="preserve"> </v>
      </c>
    </row>
    <row r="398" spans="1:1">
      <c r="A398" t="str">
        <f t="shared" si="6"/>
        <v xml:space="preserve"> </v>
      </c>
    </row>
    <row r="399" spans="1:1">
      <c r="A399" t="str">
        <f t="shared" si="6"/>
        <v xml:space="preserve"> </v>
      </c>
    </row>
    <row r="400" spans="1:1">
      <c r="A400" t="str">
        <f t="shared" si="6"/>
        <v xml:space="preserve"> </v>
      </c>
    </row>
    <row r="401" spans="1:1">
      <c r="A401" t="str">
        <f t="shared" si="6"/>
        <v xml:space="preserve"> </v>
      </c>
    </row>
    <row r="402" spans="1:1">
      <c r="A402" t="str">
        <f t="shared" si="6"/>
        <v xml:space="preserve"> </v>
      </c>
    </row>
    <row r="403" spans="1:1">
      <c r="A403" t="str">
        <f t="shared" si="6"/>
        <v xml:space="preserve"> </v>
      </c>
    </row>
    <row r="404" spans="1:1">
      <c r="A404" t="str">
        <f t="shared" si="6"/>
        <v xml:space="preserve"> </v>
      </c>
    </row>
    <row r="405" spans="1:1">
      <c r="A405" t="str">
        <f t="shared" si="6"/>
        <v xml:space="preserve"> </v>
      </c>
    </row>
    <row r="406" spans="1:1">
      <c r="A406" t="str">
        <f t="shared" si="6"/>
        <v xml:space="preserve"> </v>
      </c>
    </row>
    <row r="407" spans="1:1">
      <c r="A407" t="str">
        <f t="shared" si="6"/>
        <v xml:space="preserve"> </v>
      </c>
    </row>
    <row r="408" spans="1:1">
      <c r="A408" t="str">
        <f t="shared" si="6"/>
        <v xml:space="preserve"> </v>
      </c>
    </row>
    <row r="409" spans="1:1">
      <c r="A409" t="str">
        <f t="shared" si="6"/>
        <v xml:space="preserve"> </v>
      </c>
    </row>
    <row r="410" spans="1:1">
      <c r="A410" t="str">
        <f t="shared" si="6"/>
        <v xml:space="preserve"> </v>
      </c>
    </row>
    <row r="411" spans="1:1">
      <c r="A411" t="str">
        <f t="shared" si="6"/>
        <v xml:space="preserve"> </v>
      </c>
    </row>
    <row r="412" spans="1:1">
      <c r="A412" t="str">
        <f t="shared" si="6"/>
        <v xml:space="preserve"> </v>
      </c>
    </row>
    <row r="413" spans="1:1">
      <c r="A413" t="str">
        <f t="shared" si="6"/>
        <v xml:space="preserve"> </v>
      </c>
    </row>
    <row r="414" spans="1:1">
      <c r="A414" t="str">
        <f t="shared" si="6"/>
        <v xml:space="preserve"> </v>
      </c>
    </row>
    <row r="415" spans="1:1">
      <c r="A415" t="str">
        <f t="shared" si="6"/>
        <v xml:space="preserve"> </v>
      </c>
    </row>
    <row r="416" spans="1:1">
      <c r="A416" t="str">
        <f t="shared" si="6"/>
        <v xml:space="preserve"> </v>
      </c>
    </row>
    <row r="417" spans="1:1">
      <c r="A417" t="str">
        <f t="shared" si="6"/>
        <v xml:space="preserve"> </v>
      </c>
    </row>
    <row r="418" spans="1:1">
      <c r="A418" t="str">
        <f t="shared" si="6"/>
        <v xml:space="preserve"> </v>
      </c>
    </row>
    <row r="419" spans="1:1">
      <c r="A419" t="str">
        <f t="shared" si="6"/>
        <v xml:space="preserve"> </v>
      </c>
    </row>
    <row r="420" spans="1:1">
      <c r="A420" t="str">
        <f t="shared" si="6"/>
        <v xml:space="preserve"> </v>
      </c>
    </row>
    <row r="421" spans="1:1">
      <c r="A421" t="str">
        <f t="shared" si="6"/>
        <v xml:space="preserve"> </v>
      </c>
    </row>
    <row r="422" spans="1:1">
      <c r="A422" t="str">
        <f t="shared" si="6"/>
        <v xml:space="preserve"> </v>
      </c>
    </row>
    <row r="423" spans="1:1">
      <c r="A423" t="str">
        <f t="shared" si="6"/>
        <v xml:space="preserve"> </v>
      </c>
    </row>
    <row r="424" spans="1:1">
      <c r="A424" t="str">
        <f t="shared" si="6"/>
        <v xml:space="preserve"> </v>
      </c>
    </row>
    <row r="425" spans="1:1">
      <c r="A425" t="str">
        <f t="shared" si="6"/>
        <v xml:space="preserve"> </v>
      </c>
    </row>
    <row r="426" spans="1:1">
      <c r="A426" t="str">
        <f t="shared" si="6"/>
        <v xml:space="preserve"> </v>
      </c>
    </row>
    <row r="427" spans="1:1">
      <c r="A427" t="str">
        <f t="shared" si="6"/>
        <v xml:space="preserve"> </v>
      </c>
    </row>
    <row r="428" spans="1:1">
      <c r="A428" t="str">
        <f t="shared" si="6"/>
        <v xml:space="preserve"> </v>
      </c>
    </row>
    <row r="429" spans="1:1">
      <c r="A429" t="str">
        <f t="shared" si="6"/>
        <v xml:space="preserve"> </v>
      </c>
    </row>
    <row r="430" spans="1:1">
      <c r="A430" t="str">
        <f t="shared" si="6"/>
        <v xml:space="preserve"> </v>
      </c>
    </row>
    <row r="431" spans="1:1">
      <c r="A431" t="str">
        <f t="shared" si="6"/>
        <v xml:space="preserve"> </v>
      </c>
    </row>
    <row r="432" spans="1:1">
      <c r="A432" t="str">
        <f t="shared" si="6"/>
        <v xml:space="preserve"> </v>
      </c>
    </row>
    <row r="433" spans="1:1">
      <c r="A433" t="str">
        <f t="shared" si="6"/>
        <v xml:space="preserve"> </v>
      </c>
    </row>
    <row r="434" spans="1:1">
      <c r="A434" t="str">
        <f t="shared" si="6"/>
        <v xml:space="preserve"> </v>
      </c>
    </row>
    <row r="435" spans="1:1">
      <c r="A435" t="str">
        <f t="shared" si="6"/>
        <v xml:space="preserve"> </v>
      </c>
    </row>
    <row r="436" spans="1:1">
      <c r="A436" t="str">
        <f t="shared" si="6"/>
        <v xml:space="preserve"> </v>
      </c>
    </row>
    <row r="437" spans="1:1">
      <c r="A437" t="str">
        <f t="shared" si="6"/>
        <v xml:space="preserve"> </v>
      </c>
    </row>
    <row r="438" spans="1:1">
      <c r="A438" t="str">
        <f t="shared" si="6"/>
        <v xml:space="preserve"> </v>
      </c>
    </row>
    <row r="439" spans="1:1">
      <c r="A439" t="str">
        <f t="shared" si="6"/>
        <v xml:space="preserve"> </v>
      </c>
    </row>
    <row r="440" spans="1:1">
      <c r="A440" t="str">
        <f t="shared" si="6"/>
        <v xml:space="preserve"> </v>
      </c>
    </row>
    <row r="441" spans="1:1">
      <c r="A441" t="str">
        <f t="shared" si="6"/>
        <v xml:space="preserve"> </v>
      </c>
    </row>
    <row r="442" spans="1:1">
      <c r="A442" t="str">
        <f t="shared" si="6"/>
        <v xml:space="preserve"> </v>
      </c>
    </row>
    <row r="443" spans="1:1">
      <c r="A443" t="str">
        <f t="shared" si="6"/>
        <v xml:space="preserve"> </v>
      </c>
    </row>
    <row r="444" spans="1:1">
      <c r="A444" t="str">
        <f t="shared" si="6"/>
        <v xml:space="preserve"> </v>
      </c>
    </row>
    <row r="445" spans="1:1">
      <c r="A445" t="str">
        <f t="shared" si="6"/>
        <v xml:space="preserve"> </v>
      </c>
    </row>
    <row r="446" spans="1:1">
      <c r="A446" t="str">
        <f t="shared" si="6"/>
        <v xml:space="preserve"> </v>
      </c>
    </row>
    <row r="447" spans="1:1">
      <c r="A447" t="str">
        <f t="shared" si="6"/>
        <v xml:space="preserve"> </v>
      </c>
    </row>
    <row r="448" spans="1:1">
      <c r="A448" t="str">
        <f t="shared" si="6"/>
        <v xml:space="preserve"> </v>
      </c>
    </row>
    <row r="449" spans="1:1">
      <c r="A449" t="str">
        <f t="shared" si="6"/>
        <v xml:space="preserve"> </v>
      </c>
    </row>
    <row r="450" spans="1:1">
      <c r="A450" t="str">
        <f t="shared" si="6"/>
        <v xml:space="preserve"> </v>
      </c>
    </row>
    <row r="451" spans="1:1">
      <c r="A451" t="str">
        <f t="shared" si="6"/>
        <v xml:space="preserve"> </v>
      </c>
    </row>
    <row r="452" spans="1:1">
      <c r="A452" t="str">
        <f t="shared" si="6"/>
        <v xml:space="preserve"> </v>
      </c>
    </row>
    <row r="453" spans="1:1">
      <c r="A453" t="str">
        <f t="shared" si="6"/>
        <v xml:space="preserve"> </v>
      </c>
    </row>
    <row r="454" spans="1:1">
      <c r="A454" t="str">
        <f t="shared" si="6"/>
        <v xml:space="preserve"> </v>
      </c>
    </row>
    <row r="455" spans="1:1">
      <c r="A455" t="str">
        <f t="shared" si="6"/>
        <v xml:space="preserve"> </v>
      </c>
    </row>
    <row r="456" spans="1:1">
      <c r="A456" t="str">
        <f t="shared" si="6"/>
        <v xml:space="preserve"> </v>
      </c>
    </row>
    <row r="457" spans="1:1">
      <c r="A457" t="str">
        <f t="shared" ref="A457:A520" si="7">CONCATENATE(IF(B456="Total :",B456," "),B457)</f>
        <v xml:space="preserve"> </v>
      </c>
    </row>
    <row r="458" spans="1:1">
      <c r="A458" t="str">
        <f t="shared" si="7"/>
        <v xml:space="preserve"> </v>
      </c>
    </row>
    <row r="459" spans="1:1">
      <c r="A459" t="str">
        <f t="shared" si="7"/>
        <v xml:space="preserve"> </v>
      </c>
    </row>
    <row r="460" spans="1:1">
      <c r="A460" t="str">
        <f t="shared" si="7"/>
        <v xml:space="preserve"> </v>
      </c>
    </row>
    <row r="461" spans="1:1">
      <c r="A461" t="str">
        <f t="shared" si="7"/>
        <v xml:space="preserve"> </v>
      </c>
    </row>
    <row r="462" spans="1:1">
      <c r="A462" t="str">
        <f t="shared" si="7"/>
        <v xml:space="preserve"> </v>
      </c>
    </row>
    <row r="463" spans="1:1">
      <c r="A463" t="str">
        <f t="shared" si="7"/>
        <v xml:space="preserve"> </v>
      </c>
    </row>
    <row r="464" spans="1:1">
      <c r="A464" t="str">
        <f t="shared" si="7"/>
        <v xml:space="preserve"> </v>
      </c>
    </row>
    <row r="465" spans="1:1">
      <c r="A465" t="str">
        <f t="shared" si="7"/>
        <v xml:space="preserve"> </v>
      </c>
    </row>
    <row r="466" spans="1:1">
      <c r="A466" t="str">
        <f t="shared" si="7"/>
        <v xml:space="preserve"> </v>
      </c>
    </row>
    <row r="467" spans="1:1">
      <c r="A467" t="str">
        <f t="shared" si="7"/>
        <v xml:space="preserve"> </v>
      </c>
    </row>
    <row r="468" spans="1:1">
      <c r="A468" t="str">
        <f t="shared" si="7"/>
        <v xml:space="preserve"> </v>
      </c>
    </row>
    <row r="469" spans="1:1">
      <c r="A469" t="str">
        <f t="shared" si="7"/>
        <v xml:space="preserve"> </v>
      </c>
    </row>
    <row r="470" spans="1:1">
      <c r="A470" t="str">
        <f t="shared" si="7"/>
        <v xml:space="preserve"> </v>
      </c>
    </row>
    <row r="471" spans="1:1">
      <c r="A471" t="str">
        <f t="shared" si="7"/>
        <v xml:space="preserve"> </v>
      </c>
    </row>
    <row r="472" spans="1:1">
      <c r="A472" t="str">
        <f t="shared" si="7"/>
        <v xml:space="preserve"> </v>
      </c>
    </row>
    <row r="473" spans="1:1">
      <c r="A473" t="str">
        <f t="shared" si="7"/>
        <v xml:space="preserve"> </v>
      </c>
    </row>
    <row r="474" spans="1:1">
      <c r="A474" t="str">
        <f t="shared" si="7"/>
        <v xml:space="preserve"> </v>
      </c>
    </row>
    <row r="475" spans="1:1">
      <c r="A475" t="str">
        <f t="shared" si="7"/>
        <v xml:space="preserve"> </v>
      </c>
    </row>
    <row r="476" spans="1:1">
      <c r="A476" t="str">
        <f t="shared" si="7"/>
        <v xml:space="preserve"> </v>
      </c>
    </row>
    <row r="477" spans="1:1">
      <c r="A477" t="str">
        <f t="shared" si="7"/>
        <v xml:space="preserve"> </v>
      </c>
    </row>
    <row r="478" spans="1:1">
      <c r="A478" t="str">
        <f t="shared" si="7"/>
        <v xml:space="preserve"> </v>
      </c>
    </row>
    <row r="479" spans="1:1">
      <c r="A479" t="str">
        <f t="shared" si="7"/>
        <v xml:space="preserve"> </v>
      </c>
    </row>
    <row r="480" spans="1:1">
      <c r="A480" t="str">
        <f t="shared" si="7"/>
        <v xml:space="preserve"> </v>
      </c>
    </row>
    <row r="481" spans="1:1">
      <c r="A481" t="str">
        <f t="shared" si="7"/>
        <v xml:space="preserve"> </v>
      </c>
    </row>
    <row r="482" spans="1:1">
      <c r="A482" t="str">
        <f t="shared" si="7"/>
        <v xml:space="preserve"> </v>
      </c>
    </row>
    <row r="483" spans="1:1">
      <c r="A483" t="str">
        <f t="shared" si="7"/>
        <v xml:space="preserve"> </v>
      </c>
    </row>
    <row r="484" spans="1:1">
      <c r="A484" t="str">
        <f t="shared" si="7"/>
        <v xml:space="preserve"> </v>
      </c>
    </row>
    <row r="485" spans="1:1">
      <c r="A485" t="str">
        <f t="shared" si="7"/>
        <v xml:space="preserve"> </v>
      </c>
    </row>
    <row r="486" spans="1:1">
      <c r="A486" t="str">
        <f t="shared" si="7"/>
        <v xml:space="preserve"> </v>
      </c>
    </row>
    <row r="487" spans="1:1">
      <c r="A487" t="str">
        <f t="shared" si="7"/>
        <v xml:space="preserve"> </v>
      </c>
    </row>
    <row r="488" spans="1:1">
      <c r="A488" t="str">
        <f t="shared" si="7"/>
        <v xml:space="preserve"> </v>
      </c>
    </row>
    <row r="489" spans="1:1">
      <c r="A489" t="str">
        <f t="shared" si="7"/>
        <v xml:space="preserve"> </v>
      </c>
    </row>
    <row r="490" spans="1:1">
      <c r="A490" t="str">
        <f t="shared" si="7"/>
        <v xml:space="preserve"> </v>
      </c>
    </row>
    <row r="491" spans="1:1">
      <c r="A491" t="str">
        <f t="shared" si="7"/>
        <v xml:space="preserve"> </v>
      </c>
    </row>
    <row r="492" spans="1:1">
      <c r="A492" t="str">
        <f t="shared" si="7"/>
        <v xml:space="preserve"> </v>
      </c>
    </row>
    <row r="493" spans="1:1">
      <c r="A493" t="str">
        <f t="shared" si="7"/>
        <v xml:space="preserve"> </v>
      </c>
    </row>
    <row r="494" spans="1:1">
      <c r="A494" t="str">
        <f t="shared" si="7"/>
        <v xml:space="preserve"> </v>
      </c>
    </row>
    <row r="495" spans="1:1">
      <c r="A495" t="str">
        <f t="shared" si="7"/>
        <v xml:space="preserve"> </v>
      </c>
    </row>
    <row r="496" spans="1:1">
      <c r="A496" t="str">
        <f t="shared" si="7"/>
        <v xml:space="preserve"> </v>
      </c>
    </row>
    <row r="497" spans="1:1">
      <c r="A497" t="str">
        <f t="shared" si="7"/>
        <v xml:space="preserve"> </v>
      </c>
    </row>
    <row r="498" spans="1:1">
      <c r="A498" t="str">
        <f t="shared" si="7"/>
        <v xml:space="preserve"> </v>
      </c>
    </row>
    <row r="499" spans="1:1">
      <c r="A499" t="str">
        <f t="shared" si="7"/>
        <v xml:space="preserve"> </v>
      </c>
    </row>
    <row r="500" spans="1:1">
      <c r="A500" t="str">
        <f t="shared" si="7"/>
        <v xml:space="preserve"> </v>
      </c>
    </row>
    <row r="501" spans="1:1">
      <c r="A501" t="str">
        <f t="shared" si="7"/>
        <v xml:space="preserve"> </v>
      </c>
    </row>
    <row r="502" spans="1:1">
      <c r="A502" t="str">
        <f t="shared" si="7"/>
        <v xml:space="preserve"> </v>
      </c>
    </row>
    <row r="503" spans="1:1">
      <c r="A503" t="str">
        <f t="shared" si="7"/>
        <v xml:space="preserve"> </v>
      </c>
    </row>
    <row r="504" spans="1:1">
      <c r="A504" t="str">
        <f t="shared" si="7"/>
        <v xml:space="preserve"> </v>
      </c>
    </row>
    <row r="505" spans="1:1">
      <c r="A505" t="str">
        <f t="shared" si="7"/>
        <v xml:space="preserve"> </v>
      </c>
    </row>
    <row r="506" spans="1:1">
      <c r="A506" t="str">
        <f t="shared" si="7"/>
        <v xml:space="preserve"> </v>
      </c>
    </row>
    <row r="507" spans="1:1">
      <c r="A507" t="str">
        <f t="shared" si="7"/>
        <v xml:space="preserve"> </v>
      </c>
    </row>
    <row r="508" spans="1:1">
      <c r="A508" t="str">
        <f t="shared" si="7"/>
        <v xml:space="preserve"> </v>
      </c>
    </row>
    <row r="509" spans="1:1">
      <c r="A509" t="str">
        <f t="shared" si="7"/>
        <v xml:space="preserve"> </v>
      </c>
    </row>
    <row r="510" spans="1:1">
      <c r="A510" t="str">
        <f t="shared" si="7"/>
        <v xml:space="preserve"> </v>
      </c>
    </row>
    <row r="511" spans="1:1">
      <c r="A511" t="str">
        <f t="shared" si="7"/>
        <v xml:space="preserve"> </v>
      </c>
    </row>
    <row r="512" spans="1:1">
      <c r="A512" t="str">
        <f t="shared" si="7"/>
        <v xml:space="preserve"> </v>
      </c>
    </row>
    <row r="513" spans="1:1">
      <c r="A513" t="str">
        <f t="shared" si="7"/>
        <v xml:space="preserve"> </v>
      </c>
    </row>
    <row r="514" spans="1:1">
      <c r="A514" t="str">
        <f t="shared" si="7"/>
        <v xml:space="preserve"> </v>
      </c>
    </row>
    <row r="515" spans="1:1">
      <c r="A515" t="str">
        <f t="shared" si="7"/>
        <v xml:space="preserve"> </v>
      </c>
    </row>
    <row r="516" spans="1:1">
      <c r="A516" t="str">
        <f t="shared" si="7"/>
        <v xml:space="preserve"> </v>
      </c>
    </row>
    <row r="517" spans="1:1">
      <c r="A517" t="str">
        <f t="shared" si="7"/>
        <v xml:space="preserve"> </v>
      </c>
    </row>
    <row r="518" spans="1:1">
      <c r="A518" t="str">
        <f t="shared" si="7"/>
        <v xml:space="preserve"> </v>
      </c>
    </row>
    <row r="519" spans="1:1">
      <c r="A519" t="str">
        <f t="shared" si="7"/>
        <v xml:space="preserve"> </v>
      </c>
    </row>
    <row r="520" spans="1:1">
      <c r="A520" t="str">
        <f t="shared" si="7"/>
        <v xml:space="preserve"> </v>
      </c>
    </row>
    <row r="521" spans="1:1">
      <c r="A521" t="str">
        <f t="shared" ref="A521:A584" si="8">CONCATENATE(IF(B520="Total :",B520," "),B521)</f>
        <v xml:space="preserve"> </v>
      </c>
    </row>
    <row r="522" spans="1:1">
      <c r="A522" t="str">
        <f t="shared" si="8"/>
        <v xml:space="preserve"> </v>
      </c>
    </row>
    <row r="523" spans="1:1">
      <c r="A523" t="str">
        <f t="shared" si="8"/>
        <v xml:space="preserve"> </v>
      </c>
    </row>
    <row r="524" spans="1:1">
      <c r="A524" t="str">
        <f t="shared" si="8"/>
        <v xml:space="preserve"> </v>
      </c>
    </row>
    <row r="525" spans="1:1">
      <c r="A525" t="str">
        <f t="shared" si="8"/>
        <v xml:space="preserve"> </v>
      </c>
    </row>
    <row r="526" spans="1:1">
      <c r="A526" t="str">
        <f t="shared" si="8"/>
        <v xml:space="preserve"> </v>
      </c>
    </row>
    <row r="527" spans="1:1">
      <c r="A527" t="str">
        <f t="shared" si="8"/>
        <v xml:space="preserve"> </v>
      </c>
    </row>
    <row r="528" spans="1:1">
      <c r="A528" t="str">
        <f t="shared" si="8"/>
        <v xml:space="preserve"> </v>
      </c>
    </row>
    <row r="529" spans="1:1">
      <c r="A529" t="str">
        <f t="shared" si="8"/>
        <v xml:space="preserve"> </v>
      </c>
    </row>
    <row r="530" spans="1:1">
      <c r="A530" t="str">
        <f t="shared" si="8"/>
        <v xml:space="preserve"> </v>
      </c>
    </row>
    <row r="531" spans="1:1">
      <c r="A531" t="str">
        <f t="shared" si="8"/>
        <v xml:space="preserve"> </v>
      </c>
    </row>
    <row r="532" spans="1:1">
      <c r="A532" t="str">
        <f t="shared" si="8"/>
        <v xml:space="preserve"> </v>
      </c>
    </row>
    <row r="533" spans="1:1">
      <c r="A533" t="str">
        <f t="shared" si="8"/>
        <v xml:space="preserve"> </v>
      </c>
    </row>
    <row r="534" spans="1:1">
      <c r="A534" t="str">
        <f t="shared" si="8"/>
        <v xml:space="preserve"> </v>
      </c>
    </row>
    <row r="535" spans="1:1">
      <c r="A535" t="str">
        <f t="shared" si="8"/>
        <v xml:space="preserve"> </v>
      </c>
    </row>
    <row r="536" spans="1:1">
      <c r="A536" t="str">
        <f t="shared" si="8"/>
        <v xml:space="preserve"> </v>
      </c>
    </row>
    <row r="537" spans="1:1">
      <c r="A537" t="str">
        <f t="shared" si="8"/>
        <v xml:space="preserve"> </v>
      </c>
    </row>
    <row r="538" spans="1:1">
      <c r="A538" t="str">
        <f t="shared" si="8"/>
        <v xml:space="preserve"> </v>
      </c>
    </row>
    <row r="539" spans="1:1">
      <c r="A539" t="str">
        <f t="shared" si="8"/>
        <v xml:space="preserve"> </v>
      </c>
    </row>
    <row r="540" spans="1:1">
      <c r="A540" t="str">
        <f t="shared" si="8"/>
        <v xml:space="preserve"> </v>
      </c>
    </row>
    <row r="541" spans="1:1">
      <c r="A541" t="str">
        <f t="shared" si="8"/>
        <v xml:space="preserve"> </v>
      </c>
    </row>
    <row r="542" spans="1:1">
      <c r="A542" t="str">
        <f t="shared" si="8"/>
        <v xml:space="preserve"> </v>
      </c>
    </row>
    <row r="543" spans="1:1">
      <c r="A543" t="str">
        <f t="shared" si="8"/>
        <v xml:space="preserve"> </v>
      </c>
    </row>
    <row r="544" spans="1:1">
      <c r="A544" t="str">
        <f t="shared" si="8"/>
        <v xml:space="preserve"> </v>
      </c>
    </row>
    <row r="545" spans="1:1">
      <c r="A545" t="str">
        <f t="shared" si="8"/>
        <v xml:space="preserve"> </v>
      </c>
    </row>
    <row r="546" spans="1:1">
      <c r="A546" t="str">
        <f t="shared" si="8"/>
        <v xml:space="preserve"> </v>
      </c>
    </row>
    <row r="547" spans="1:1">
      <c r="A547" t="str">
        <f t="shared" si="8"/>
        <v xml:space="preserve"> </v>
      </c>
    </row>
    <row r="548" spans="1:1">
      <c r="A548" t="str">
        <f t="shared" si="8"/>
        <v xml:space="preserve"> </v>
      </c>
    </row>
    <row r="549" spans="1:1">
      <c r="A549" t="str">
        <f t="shared" si="8"/>
        <v xml:space="preserve"> </v>
      </c>
    </row>
    <row r="550" spans="1:1">
      <c r="A550" t="str">
        <f t="shared" si="8"/>
        <v xml:space="preserve"> </v>
      </c>
    </row>
    <row r="551" spans="1:1">
      <c r="A551" t="str">
        <f t="shared" si="8"/>
        <v xml:space="preserve"> </v>
      </c>
    </row>
    <row r="552" spans="1:1">
      <c r="A552" t="str">
        <f t="shared" si="8"/>
        <v xml:space="preserve"> </v>
      </c>
    </row>
    <row r="553" spans="1:1">
      <c r="A553" t="str">
        <f t="shared" si="8"/>
        <v xml:space="preserve"> </v>
      </c>
    </row>
    <row r="554" spans="1:1">
      <c r="A554" t="str">
        <f t="shared" si="8"/>
        <v xml:space="preserve"> </v>
      </c>
    </row>
    <row r="555" spans="1:1">
      <c r="A555" t="str">
        <f t="shared" si="8"/>
        <v xml:space="preserve"> </v>
      </c>
    </row>
    <row r="556" spans="1:1">
      <c r="A556" t="str">
        <f t="shared" si="8"/>
        <v xml:space="preserve"> </v>
      </c>
    </row>
    <row r="557" spans="1:1">
      <c r="A557" t="str">
        <f t="shared" si="8"/>
        <v xml:space="preserve"> </v>
      </c>
    </row>
    <row r="558" spans="1:1">
      <c r="A558" t="str">
        <f t="shared" si="8"/>
        <v xml:space="preserve"> </v>
      </c>
    </row>
    <row r="559" spans="1:1">
      <c r="A559" t="str">
        <f t="shared" si="8"/>
        <v xml:space="preserve"> </v>
      </c>
    </row>
    <row r="560" spans="1:1">
      <c r="A560" t="str">
        <f t="shared" si="8"/>
        <v xml:space="preserve"> </v>
      </c>
    </row>
    <row r="561" spans="1:1">
      <c r="A561" t="str">
        <f t="shared" si="8"/>
        <v xml:space="preserve"> </v>
      </c>
    </row>
    <row r="562" spans="1:1">
      <c r="A562" t="str">
        <f t="shared" si="8"/>
        <v xml:space="preserve"> </v>
      </c>
    </row>
    <row r="563" spans="1:1">
      <c r="A563" t="str">
        <f t="shared" si="8"/>
        <v xml:space="preserve"> </v>
      </c>
    </row>
    <row r="564" spans="1:1">
      <c r="A564" t="str">
        <f t="shared" si="8"/>
        <v xml:space="preserve"> </v>
      </c>
    </row>
    <row r="565" spans="1:1">
      <c r="A565" t="str">
        <f t="shared" si="8"/>
        <v xml:space="preserve"> </v>
      </c>
    </row>
    <row r="566" spans="1:1">
      <c r="A566" t="str">
        <f t="shared" si="8"/>
        <v xml:space="preserve"> </v>
      </c>
    </row>
    <row r="567" spans="1:1">
      <c r="A567" t="str">
        <f t="shared" si="8"/>
        <v xml:space="preserve"> </v>
      </c>
    </row>
    <row r="568" spans="1:1">
      <c r="A568" t="str">
        <f t="shared" si="8"/>
        <v xml:space="preserve"> </v>
      </c>
    </row>
    <row r="569" spans="1:1">
      <c r="A569" t="str">
        <f t="shared" si="8"/>
        <v xml:space="preserve"> </v>
      </c>
    </row>
    <row r="570" spans="1:1">
      <c r="A570" t="str">
        <f t="shared" si="8"/>
        <v xml:space="preserve"> </v>
      </c>
    </row>
    <row r="571" spans="1:1">
      <c r="A571" t="str">
        <f t="shared" si="8"/>
        <v xml:space="preserve"> </v>
      </c>
    </row>
    <row r="572" spans="1:1">
      <c r="A572" t="str">
        <f t="shared" si="8"/>
        <v xml:space="preserve"> </v>
      </c>
    </row>
    <row r="573" spans="1:1">
      <c r="A573" t="str">
        <f t="shared" si="8"/>
        <v xml:space="preserve"> </v>
      </c>
    </row>
    <row r="574" spans="1:1">
      <c r="A574" t="str">
        <f t="shared" si="8"/>
        <v xml:space="preserve"> </v>
      </c>
    </row>
    <row r="575" spans="1:1">
      <c r="A575" t="str">
        <f t="shared" si="8"/>
        <v xml:space="preserve"> </v>
      </c>
    </row>
    <row r="576" spans="1:1">
      <c r="A576" t="str">
        <f t="shared" si="8"/>
        <v xml:space="preserve"> </v>
      </c>
    </row>
    <row r="577" spans="1:1">
      <c r="A577" t="str">
        <f t="shared" si="8"/>
        <v xml:space="preserve"> </v>
      </c>
    </row>
    <row r="578" spans="1:1">
      <c r="A578" t="str">
        <f t="shared" si="8"/>
        <v xml:space="preserve"> </v>
      </c>
    </row>
    <row r="579" spans="1:1">
      <c r="A579" t="str">
        <f t="shared" si="8"/>
        <v xml:space="preserve"> </v>
      </c>
    </row>
    <row r="580" spans="1:1">
      <c r="A580" t="str">
        <f t="shared" si="8"/>
        <v xml:space="preserve"> </v>
      </c>
    </row>
    <row r="581" spans="1:1">
      <c r="A581" t="str">
        <f t="shared" si="8"/>
        <v xml:space="preserve"> </v>
      </c>
    </row>
    <row r="582" spans="1:1">
      <c r="A582" t="str">
        <f t="shared" si="8"/>
        <v xml:space="preserve"> </v>
      </c>
    </row>
    <row r="583" spans="1:1">
      <c r="A583" t="str">
        <f t="shared" si="8"/>
        <v xml:space="preserve"> </v>
      </c>
    </row>
    <row r="584" spans="1:1">
      <c r="A584" t="str">
        <f t="shared" si="8"/>
        <v xml:space="preserve"> </v>
      </c>
    </row>
    <row r="585" spans="1:1">
      <c r="A585" t="str">
        <f t="shared" ref="A585:A648" si="9">CONCATENATE(IF(B584="Total :",B584," "),B585)</f>
        <v xml:space="preserve"> </v>
      </c>
    </row>
    <row r="586" spans="1:1">
      <c r="A586" t="str">
        <f t="shared" si="9"/>
        <v xml:space="preserve"> </v>
      </c>
    </row>
    <row r="587" spans="1:1">
      <c r="A587" t="str">
        <f t="shared" si="9"/>
        <v xml:space="preserve"> </v>
      </c>
    </row>
    <row r="588" spans="1:1">
      <c r="A588" t="str">
        <f t="shared" si="9"/>
        <v xml:space="preserve"> </v>
      </c>
    </row>
    <row r="589" spans="1:1">
      <c r="A589" t="str">
        <f t="shared" si="9"/>
        <v xml:space="preserve"> </v>
      </c>
    </row>
    <row r="590" spans="1:1">
      <c r="A590" t="str">
        <f t="shared" si="9"/>
        <v xml:space="preserve"> </v>
      </c>
    </row>
    <row r="591" spans="1:1">
      <c r="A591" t="str">
        <f t="shared" si="9"/>
        <v xml:space="preserve"> </v>
      </c>
    </row>
    <row r="592" spans="1:1">
      <c r="A592" t="str">
        <f t="shared" si="9"/>
        <v xml:space="preserve"> </v>
      </c>
    </row>
    <row r="593" spans="1:1">
      <c r="A593" t="str">
        <f t="shared" si="9"/>
        <v xml:space="preserve"> </v>
      </c>
    </row>
    <row r="594" spans="1:1">
      <c r="A594" t="str">
        <f t="shared" si="9"/>
        <v xml:space="preserve"> </v>
      </c>
    </row>
    <row r="595" spans="1:1">
      <c r="A595" t="str">
        <f t="shared" si="9"/>
        <v xml:space="preserve"> </v>
      </c>
    </row>
    <row r="596" spans="1:1">
      <c r="A596" t="str">
        <f t="shared" si="9"/>
        <v xml:space="preserve"> </v>
      </c>
    </row>
    <row r="597" spans="1:1">
      <c r="A597" t="str">
        <f t="shared" si="9"/>
        <v xml:space="preserve"> </v>
      </c>
    </row>
    <row r="598" spans="1:1">
      <c r="A598" t="str">
        <f t="shared" si="9"/>
        <v xml:space="preserve"> </v>
      </c>
    </row>
    <row r="599" spans="1:1">
      <c r="A599" t="str">
        <f t="shared" si="9"/>
        <v xml:space="preserve"> </v>
      </c>
    </row>
    <row r="600" spans="1:1">
      <c r="A600" t="str">
        <f t="shared" si="9"/>
        <v xml:space="preserve"> </v>
      </c>
    </row>
    <row r="601" spans="1:1">
      <c r="A601" t="str">
        <f t="shared" si="9"/>
        <v xml:space="preserve"> </v>
      </c>
    </row>
    <row r="602" spans="1:1">
      <c r="A602" t="str">
        <f t="shared" si="9"/>
        <v xml:space="preserve"> </v>
      </c>
    </row>
    <row r="603" spans="1:1">
      <c r="A603" t="str">
        <f t="shared" si="9"/>
        <v xml:space="preserve"> </v>
      </c>
    </row>
    <row r="604" spans="1:1">
      <c r="A604" t="str">
        <f t="shared" si="9"/>
        <v xml:space="preserve"> </v>
      </c>
    </row>
    <row r="605" spans="1:1">
      <c r="A605" t="str">
        <f t="shared" si="9"/>
        <v xml:space="preserve"> </v>
      </c>
    </row>
    <row r="606" spans="1:1">
      <c r="A606" t="str">
        <f t="shared" si="9"/>
        <v xml:space="preserve"> </v>
      </c>
    </row>
    <row r="607" spans="1:1">
      <c r="A607" t="str">
        <f t="shared" si="9"/>
        <v xml:space="preserve"> </v>
      </c>
    </row>
    <row r="608" spans="1:1">
      <c r="A608" t="str">
        <f t="shared" si="9"/>
        <v xml:space="preserve"> </v>
      </c>
    </row>
    <row r="609" spans="1:1">
      <c r="A609" t="str">
        <f t="shared" si="9"/>
        <v xml:space="preserve"> </v>
      </c>
    </row>
    <row r="610" spans="1:1">
      <c r="A610" t="str">
        <f t="shared" si="9"/>
        <v xml:space="preserve"> </v>
      </c>
    </row>
    <row r="611" spans="1:1">
      <c r="A611" t="str">
        <f t="shared" si="9"/>
        <v xml:space="preserve"> </v>
      </c>
    </row>
    <row r="612" spans="1:1">
      <c r="A612" t="str">
        <f t="shared" si="9"/>
        <v xml:space="preserve"> </v>
      </c>
    </row>
    <row r="613" spans="1:1">
      <c r="A613" t="str">
        <f t="shared" si="9"/>
        <v xml:space="preserve"> </v>
      </c>
    </row>
    <row r="614" spans="1:1">
      <c r="A614" t="str">
        <f t="shared" si="9"/>
        <v xml:space="preserve"> </v>
      </c>
    </row>
    <row r="615" spans="1:1">
      <c r="A615" t="str">
        <f t="shared" si="9"/>
        <v xml:space="preserve"> </v>
      </c>
    </row>
    <row r="616" spans="1:1">
      <c r="A616" t="str">
        <f t="shared" si="9"/>
        <v xml:space="preserve"> </v>
      </c>
    </row>
    <row r="617" spans="1:1">
      <c r="A617" t="str">
        <f t="shared" si="9"/>
        <v xml:space="preserve"> </v>
      </c>
    </row>
    <row r="618" spans="1:1">
      <c r="A618" t="str">
        <f t="shared" si="9"/>
        <v xml:space="preserve"> </v>
      </c>
    </row>
    <row r="619" spans="1:1">
      <c r="A619" t="str">
        <f t="shared" si="9"/>
        <v xml:space="preserve"> </v>
      </c>
    </row>
    <row r="620" spans="1:1">
      <c r="A620" t="str">
        <f t="shared" si="9"/>
        <v xml:space="preserve"> </v>
      </c>
    </row>
    <row r="621" spans="1:1">
      <c r="A621" t="str">
        <f t="shared" si="9"/>
        <v xml:space="preserve"> </v>
      </c>
    </row>
    <row r="622" spans="1:1">
      <c r="A622" t="str">
        <f t="shared" si="9"/>
        <v xml:space="preserve"> </v>
      </c>
    </row>
    <row r="623" spans="1:1">
      <c r="A623" t="str">
        <f t="shared" si="9"/>
        <v xml:space="preserve"> </v>
      </c>
    </row>
    <row r="624" spans="1:1">
      <c r="A624" t="str">
        <f t="shared" si="9"/>
        <v xml:space="preserve"> </v>
      </c>
    </row>
    <row r="625" spans="1:1">
      <c r="A625" t="str">
        <f t="shared" si="9"/>
        <v xml:space="preserve"> </v>
      </c>
    </row>
    <row r="626" spans="1:1">
      <c r="A626" t="str">
        <f t="shared" si="9"/>
        <v xml:space="preserve"> </v>
      </c>
    </row>
    <row r="627" spans="1:1">
      <c r="A627" t="str">
        <f t="shared" si="9"/>
        <v xml:space="preserve"> </v>
      </c>
    </row>
    <row r="628" spans="1:1">
      <c r="A628" t="str">
        <f t="shared" si="9"/>
        <v xml:space="preserve"> </v>
      </c>
    </row>
    <row r="629" spans="1:1">
      <c r="A629" t="str">
        <f t="shared" si="9"/>
        <v xml:space="preserve"> </v>
      </c>
    </row>
    <row r="630" spans="1:1">
      <c r="A630" t="str">
        <f t="shared" si="9"/>
        <v xml:space="preserve"> </v>
      </c>
    </row>
    <row r="631" spans="1:1">
      <c r="A631" t="str">
        <f t="shared" si="9"/>
        <v xml:space="preserve"> </v>
      </c>
    </row>
    <row r="632" spans="1:1">
      <c r="A632" t="str">
        <f t="shared" si="9"/>
        <v xml:space="preserve"> </v>
      </c>
    </row>
    <row r="633" spans="1:1">
      <c r="A633" t="str">
        <f t="shared" si="9"/>
        <v xml:space="preserve"> </v>
      </c>
    </row>
    <row r="634" spans="1:1">
      <c r="A634" t="str">
        <f t="shared" si="9"/>
        <v xml:space="preserve"> </v>
      </c>
    </row>
    <row r="635" spans="1:1">
      <c r="A635" t="str">
        <f t="shared" si="9"/>
        <v xml:space="preserve"> </v>
      </c>
    </row>
    <row r="636" spans="1:1">
      <c r="A636" t="str">
        <f t="shared" si="9"/>
        <v xml:space="preserve"> </v>
      </c>
    </row>
    <row r="637" spans="1:1">
      <c r="A637" t="str">
        <f t="shared" si="9"/>
        <v xml:space="preserve"> </v>
      </c>
    </row>
    <row r="638" spans="1:1">
      <c r="A638" t="str">
        <f t="shared" si="9"/>
        <v xml:space="preserve"> </v>
      </c>
    </row>
    <row r="639" spans="1:1">
      <c r="A639" t="str">
        <f t="shared" si="9"/>
        <v xml:space="preserve"> </v>
      </c>
    </row>
    <row r="640" spans="1:1">
      <c r="A640" t="str">
        <f t="shared" si="9"/>
        <v xml:space="preserve"> </v>
      </c>
    </row>
    <row r="641" spans="1:1">
      <c r="A641" t="str">
        <f t="shared" si="9"/>
        <v xml:space="preserve"> </v>
      </c>
    </row>
    <row r="642" spans="1:1">
      <c r="A642" t="str">
        <f t="shared" si="9"/>
        <v xml:space="preserve"> </v>
      </c>
    </row>
    <row r="643" spans="1:1">
      <c r="A643" t="str">
        <f t="shared" si="9"/>
        <v xml:space="preserve"> </v>
      </c>
    </row>
    <row r="644" spans="1:1">
      <c r="A644" t="str">
        <f t="shared" si="9"/>
        <v xml:space="preserve"> </v>
      </c>
    </row>
    <row r="645" spans="1:1">
      <c r="A645" t="str">
        <f t="shared" si="9"/>
        <v xml:space="preserve"> </v>
      </c>
    </row>
    <row r="646" spans="1:1">
      <c r="A646" t="str">
        <f t="shared" si="9"/>
        <v xml:space="preserve"> </v>
      </c>
    </row>
    <row r="647" spans="1:1">
      <c r="A647" t="str">
        <f t="shared" si="9"/>
        <v xml:space="preserve"> </v>
      </c>
    </row>
    <row r="648" spans="1:1">
      <c r="A648" t="str">
        <f t="shared" si="9"/>
        <v xml:space="preserve"> </v>
      </c>
    </row>
    <row r="649" spans="1:1">
      <c r="A649" t="str">
        <f t="shared" ref="A649:A712" si="10">CONCATENATE(IF(B648="Total :",B648," "),B649)</f>
        <v xml:space="preserve"> </v>
      </c>
    </row>
    <row r="650" spans="1:1">
      <c r="A650" t="str">
        <f t="shared" si="10"/>
        <v xml:space="preserve"> </v>
      </c>
    </row>
    <row r="651" spans="1:1">
      <c r="A651" t="str">
        <f t="shared" si="10"/>
        <v xml:space="preserve"> </v>
      </c>
    </row>
    <row r="652" spans="1:1">
      <c r="A652" t="str">
        <f t="shared" si="10"/>
        <v xml:space="preserve"> </v>
      </c>
    </row>
    <row r="653" spans="1:1">
      <c r="A653" t="str">
        <f t="shared" si="10"/>
        <v xml:space="preserve"> </v>
      </c>
    </row>
    <row r="654" spans="1:1">
      <c r="A654" t="str">
        <f t="shared" si="10"/>
        <v xml:space="preserve"> </v>
      </c>
    </row>
    <row r="655" spans="1:1">
      <c r="A655" t="str">
        <f t="shared" si="10"/>
        <v xml:space="preserve"> </v>
      </c>
    </row>
    <row r="656" spans="1:1">
      <c r="A656" t="str">
        <f t="shared" si="10"/>
        <v xml:space="preserve"> </v>
      </c>
    </row>
    <row r="657" spans="1:1">
      <c r="A657" t="str">
        <f t="shared" si="10"/>
        <v xml:space="preserve"> </v>
      </c>
    </row>
    <row r="658" spans="1:1">
      <c r="A658" t="str">
        <f t="shared" si="10"/>
        <v xml:space="preserve"> </v>
      </c>
    </row>
    <row r="659" spans="1:1">
      <c r="A659" t="str">
        <f t="shared" si="10"/>
        <v xml:space="preserve"> </v>
      </c>
    </row>
    <row r="660" spans="1:1">
      <c r="A660" t="str">
        <f t="shared" si="10"/>
        <v xml:space="preserve"> </v>
      </c>
    </row>
    <row r="661" spans="1:1">
      <c r="A661" t="str">
        <f t="shared" si="10"/>
        <v xml:space="preserve"> </v>
      </c>
    </row>
    <row r="662" spans="1:1">
      <c r="A662" t="str">
        <f t="shared" si="10"/>
        <v xml:space="preserve"> </v>
      </c>
    </row>
    <row r="663" spans="1:1">
      <c r="A663" t="str">
        <f t="shared" si="10"/>
        <v xml:space="preserve"> </v>
      </c>
    </row>
    <row r="664" spans="1:1">
      <c r="A664" t="str">
        <f t="shared" si="10"/>
        <v xml:space="preserve"> </v>
      </c>
    </row>
    <row r="665" spans="1:1">
      <c r="A665" t="str">
        <f t="shared" si="10"/>
        <v xml:space="preserve"> </v>
      </c>
    </row>
    <row r="666" spans="1:1">
      <c r="A666" t="str">
        <f t="shared" si="10"/>
        <v xml:space="preserve"> </v>
      </c>
    </row>
    <row r="667" spans="1:1">
      <c r="A667" t="str">
        <f t="shared" si="10"/>
        <v xml:space="preserve"> </v>
      </c>
    </row>
    <row r="668" spans="1:1">
      <c r="A668" t="str">
        <f t="shared" si="10"/>
        <v xml:space="preserve"> </v>
      </c>
    </row>
    <row r="669" spans="1:1">
      <c r="A669" t="str">
        <f t="shared" si="10"/>
        <v xml:space="preserve"> </v>
      </c>
    </row>
    <row r="670" spans="1:1">
      <c r="A670" t="str">
        <f t="shared" si="10"/>
        <v xml:space="preserve"> </v>
      </c>
    </row>
    <row r="671" spans="1:1">
      <c r="A671" t="str">
        <f t="shared" si="10"/>
        <v xml:space="preserve"> </v>
      </c>
    </row>
    <row r="672" spans="1:1">
      <c r="A672" t="str">
        <f t="shared" si="10"/>
        <v xml:space="preserve"> </v>
      </c>
    </row>
    <row r="673" spans="1:1">
      <c r="A673" t="str">
        <f t="shared" si="10"/>
        <v xml:space="preserve"> </v>
      </c>
    </row>
    <row r="674" spans="1:1">
      <c r="A674" t="str">
        <f t="shared" si="10"/>
        <v xml:space="preserve"> </v>
      </c>
    </row>
    <row r="675" spans="1:1">
      <c r="A675" t="str">
        <f t="shared" si="10"/>
        <v xml:space="preserve"> </v>
      </c>
    </row>
    <row r="676" spans="1:1">
      <c r="A676" t="str">
        <f t="shared" si="10"/>
        <v xml:space="preserve"> </v>
      </c>
    </row>
    <row r="677" spans="1:1">
      <c r="A677" t="str">
        <f t="shared" si="10"/>
        <v xml:space="preserve"> </v>
      </c>
    </row>
    <row r="678" spans="1:1">
      <c r="A678" t="str">
        <f t="shared" si="10"/>
        <v xml:space="preserve"> </v>
      </c>
    </row>
    <row r="679" spans="1:1">
      <c r="A679" t="str">
        <f t="shared" si="10"/>
        <v xml:space="preserve"> </v>
      </c>
    </row>
    <row r="680" spans="1:1">
      <c r="A680" t="str">
        <f t="shared" si="10"/>
        <v xml:space="preserve"> </v>
      </c>
    </row>
    <row r="681" spans="1:1">
      <c r="A681" t="str">
        <f t="shared" si="10"/>
        <v xml:space="preserve"> </v>
      </c>
    </row>
    <row r="682" spans="1:1">
      <c r="A682" t="str">
        <f t="shared" si="10"/>
        <v xml:space="preserve"> </v>
      </c>
    </row>
    <row r="683" spans="1:1">
      <c r="A683" t="str">
        <f t="shared" si="10"/>
        <v xml:space="preserve"> </v>
      </c>
    </row>
    <row r="684" spans="1:1">
      <c r="A684" t="str">
        <f t="shared" si="10"/>
        <v xml:space="preserve"> </v>
      </c>
    </row>
    <row r="685" spans="1:1">
      <c r="A685" t="str">
        <f t="shared" si="10"/>
        <v xml:space="preserve"> </v>
      </c>
    </row>
    <row r="686" spans="1:1">
      <c r="A686" t="str">
        <f t="shared" si="10"/>
        <v xml:space="preserve"> </v>
      </c>
    </row>
    <row r="687" spans="1:1">
      <c r="A687" t="str">
        <f t="shared" si="10"/>
        <v xml:space="preserve"> </v>
      </c>
    </row>
    <row r="688" spans="1:1">
      <c r="A688" t="str">
        <f t="shared" si="10"/>
        <v xml:space="preserve"> </v>
      </c>
    </row>
    <row r="689" spans="1:1">
      <c r="A689" t="str">
        <f t="shared" si="10"/>
        <v xml:space="preserve"> </v>
      </c>
    </row>
    <row r="690" spans="1:1">
      <c r="A690" t="str">
        <f t="shared" si="10"/>
        <v xml:space="preserve"> </v>
      </c>
    </row>
    <row r="691" spans="1:1">
      <c r="A691" t="str">
        <f t="shared" si="10"/>
        <v xml:space="preserve"> </v>
      </c>
    </row>
    <row r="692" spans="1:1">
      <c r="A692" t="str">
        <f t="shared" si="10"/>
        <v xml:space="preserve"> </v>
      </c>
    </row>
    <row r="693" spans="1:1">
      <c r="A693" t="str">
        <f t="shared" si="10"/>
        <v xml:space="preserve"> </v>
      </c>
    </row>
    <row r="694" spans="1:1">
      <c r="A694" t="str">
        <f t="shared" si="10"/>
        <v xml:space="preserve"> </v>
      </c>
    </row>
    <row r="695" spans="1:1">
      <c r="A695" t="str">
        <f t="shared" si="10"/>
        <v xml:space="preserve"> </v>
      </c>
    </row>
    <row r="696" spans="1:1">
      <c r="A696" t="str">
        <f t="shared" si="10"/>
        <v xml:space="preserve"> </v>
      </c>
    </row>
    <row r="697" spans="1:1">
      <c r="A697" t="str">
        <f t="shared" si="10"/>
        <v xml:space="preserve"> </v>
      </c>
    </row>
    <row r="698" spans="1:1">
      <c r="A698" t="str">
        <f t="shared" si="10"/>
        <v xml:space="preserve"> </v>
      </c>
    </row>
    <row r="699" spans="1:1">
      <c r="A699" t="str">
        <f t="shared" si="10"/>
        <v xml:space="preserve"> </v>
      </c>
    </row>
    <row r="700" spans="1:1">
      <c r="A700" t="str">
        <f t="shared" si="10"/>
        <v xml:space="preserve"> </v>
      </c>
    </row>
    <row r="701" spans="1:1">
      <c r="A701" t="str">
        <f t="shared" si="10"/>
        <v xml:space="preserve"> </v>
      </c>
    </row>
    <row r="702" spans="1:1">
      <c r="A702" t="str">
        <f t="shared" si="10"/>
        <v xml:space="preserve"> </v>
      </c>
    </row>
    <row r="703" spans="1:1">
      <c r="A703" t="str">
        <f t="shared" si="10"/>
        <v xml:space="preserve"> </v>
      </c>
    </row>
    <row r="704" spans="1:1">
      <c r="A704" t="str">
        <f t="shared" si="10"/>
        <v xml:space="preserve"> </v>
      </c>
    </row>
    <row r="705" spans="1:1">
      <c r="A705" t="str">
        <f t="shared" si="10"/>
        <v xml:space="preserve"> </v>
      </c>
    </row>
    <row r="706" spans="1:1">
      <c r="A706" t="str">
        <f t="shared" si="10"/>
        <v xml:space="preserve"> </v>
      </c>
    </row>
    <row r="707" spans="1:1">
      <c r="A707" t="str">
        <f t="shared" si="10"/>
        <v xml:space="preserve"> </v>
      </c>
    </row>
    <row r="708" spans="1:1">
      <c r="A708" t="str">
        <f t="shared" si="10"/>
        <v xml:space="preserve"> </v>
      </c>
    </row>
    <row r="709" spans="1:1">
      <c r="A709" t="str">
        <f t="shared" si="10"/>
        <v xml:space="preserve"> </v>
      </c>
    </row>
    <row r="710" spans="1:1">
      <c r="A710" t="str">
        <f t="shared" si="10"/>
        <v xml:space="preserve"> </v>
      </c>
    </row>
    <row r="711" spans="1:1">
      <c r="A711" t="str">
        <f t="shared" si="10"/>
        <v xml:space="preserve"> </v>
      </c>
    </row>
    <row r="712" spans="1:1">
      <c r="A712" t="str">
        <f t="shared" si="10"/>
        <v xml:space="preserve"> </v>
      </c>
    </row>
    <row r="713" spans="1:1">
      <c r="A713" t="str">
        <f t="shared" ref="A713:A776" si="11">CONCATENATE(IF(B712="Total :",B712," "),B713)</f>
        <v xml:space="preserve"> </v>
      </c>
    </row>
    <row r="714" spans="1:1">
      <c r="A714" t="str">
        <f t="shared" si="11"/>
        <v xml:space="preserve"> </v>
      </c>
    </row>
    <row r="715" spans="1:1">
      <c r="A715" t="str">
        <f t="shared" si="11"/>
        <v xml:space="preserve"> </v>
      </c>
    </row>
    <row r="716" spans="1:1">
      <c r="A716" t="str">
        <f t="shared" si="11"/>
        <v xml:space="preserve"> </v>
      </c>
    </row>
    <row r="717" spans="1:1">
      <c r="A717" t="str">
        <f t="shared" si="11"/>
        <v xml:space="preserve"> </v>
      </c>
    </row>
    <row r="718" spans="1:1">
      <c r="A718" t="str">
        <f t="shared" si="11"/>
        <v xml:space="preserve"> </v>
      </c>
    </row>
    <row r="719" spans="1:1">
      <c r="A719" t="str">
        <f t="shared" si="11"/>
        <v xml:space="preserve"> </v>
      </c>
    </row>
    <row r="720" spans="1:1">
      <c r="A720" t="str">
        <f t="shared" si="11"/>
        <v xml:space="preserve"> </v>
      </c>
    </row>
    <row r="721" spans="1:1">
      <c r="A721" t="str">
        <f t="shared" si="11"/>
        <v xml:space="preserve"> </v>
      </c>
    </row>
    <row r="722" spans="1:1">
      <c r="A722" t="str">
        <f t="shared" si="11"/>
        <v xml:space="preserve"> </v>
      </c>
    </row>
    <row r="723" spans="1:1">
      <c r="A723" t="str">
        <f t="shared" si="11"/>
        <v xml:space="preserve"> </v>
      </c>
    </row>
    <row r="724" spans="1:1">
      <c r="A724" t="str">
        <f t="shared" si="11"/>
        <v xml:space="preserve"> </v>
      </c>
    </row>
    <row r="725" spans="1:1">
      <c r="A725" t="str">
        <f t="shared" si="11"/>
        <v xml:space="preserve"> </v>
      </c>
    </row>
    <row r="726" spans="1:1">
      <c r="A726" t="str">
        <f t="shared" si="11"/>
        <v xml:space="preserve"> </v>
      </c>
    </row>
    <row r="727" spans="1:1">
      <c r="A727" t="str">
        <f t="shared" si="11"/>
        <v xml:space="preserve"> </v>
      </c>
    </row>
    <row r="728" spans="1:1">
      <c r="A728" t="str">
        <f t="shared" si="11"/>
        <v xml:space="preserve"> </v>
      </c>
    </row>
    <row r="729" spans="1:1">
      <c r="A729" t="str">
        <f t="shared" si="11"/>
        <v xml:space="preserve"> </v>
      </c>
    </row>
    <row r="730" spans="1:1">
      <c r="A730" t="str">
        <f t="shared" si="11"/>
        <v xml:space="preserve"> </v>
      </c>
    </row>
    <row r="731" spans="1:1">
      <c r="A731" t="str">
        <f t="shared" si="11"/>
        <v xml:space="preserve"> </v>
      </c>
    </row>
    <row r="732" spans="1:1">
      <c r="A732" t="str">
        <f t="shared" si="11"/>
        <v xml:space="preserve"> </v>
      </c>
    </row>
    <row r="733" spans="1:1">
      <c r="A733" t="str">
        <f t="shared" si="11"/>
        <v xml:space="preserve"> </v>
      </c>
    </row>
    <row r="734" spans="1:1">
      <c r="A734" t="str">
        <f t="shared" si="11"/>
        <v xml:space="preserve"> </v>
      </c>
    </row>
    <row r="735" spans="1:1">
      <c r="A735" t="str">
        <f t="shared" si="11"/>
        <v xml:space="preserve"> </v>
      </c>
    </row>
    <row r="736" spans="1:1">
      <c r="A736" t="str">
        <f t="shared" si="11"/>
        <v xml:space="preserve"> </v>
      </c>
    </row>
    <row r="737" spans="1:1">
      <c r="A737" t="str">
        <f t="shared" si="11"/>
        <v xml:space="preserve"> </v>
      </c>
    </row>
    <row r="738" spans="1:1">
      <c r="A738" t="str">
        <f t="shared" si="11"/>
        <v xml:space="preserve"> </v>
      </c>
    </row>
    <row r="739" spans="1:1">
      <c r="A739" t="str">
        <f t="shared" si="11"/>
        <v xml:space="preserve"> </v>
      </c>
    </row>
    <row r="740" spans="1:1">
      <c r="A740" t="str">
        <f t="shared" si="11"/>
        <v xml:space="preserve"> </v>
      </c>
    </row>
    <row r="741" spans="1:1">
      <c r="A741" t="str">
        <f t="shared" si="11"/>
        <v xml:space="preserve"> </v>
      </c>
    </row>
    <row r="742" spans="1:1">
      <c r="A742" t="str">
        <f t="shared" si="11"/>
        <v xml:space="preserve"> </v>
      </c>
    </row>
    <row r="743" spans="1:1">
      <c r="A743" t="str">
        <f t="shared" si="11"/>
        <v xml:space="preserve"> </v>
      </c>
    </row>
    <row r="744" spans="1:1">
      <c r="A744" t="str">
        <f t="shared" si="11"/>
        <v xml:space="preserve"> </v>
      </c>
    </row>
    <row r="745" spans="1:1">
      <c r="A745" t="str">
        <f t="shared" si="11"/>
        <v xml:space="preserve"> </v>
      </c>
    </row>
    <row r="746" spans="1:1">
      <c r="A746" t="str">
        <f t="shared" si="11"/>
        <v xml:space="preserve"> </v>
      </c>
    </row>
    <row r="747" spans="1:1">
      <c r="A747" t="str">
        <f t="shared" si="11"/>
        <v xml:space="preserve"> </v>
      </c>
    </row>
    <row r="748" spans="1:1">
      <c r="A748" t="str">
        <f t="shared" si="11"/>
        <v xml:space="preserve"> </v>
      </c>
    </row>
    <row r="749" spans="1:1">
      <c r="A749" t="str">
        <f t="shared" si="11"/>
        <v xml:space="preserve"> </v>
      </c>
    </row>
    <row r="750" spans="1:1">
      <c r="A750" t="str">
        <f t="shared" si="11"/>
        <v xml:space="preserve"> </v>
      </c>
    </row>
    <row r="751" spans="1:1">
      <c r="A751" t="str">
        <f t="shared" si="11"/>
        <v xml:space="preserve"> </v>
      </c>
    </row>
    <row r="752" spans="1:1">
      <c r="A752" t="str">
        <f t="shared" si="11"/>
        <v xml:space="preserve"> </v>
      </c>
    </row>
    <row r="753" spans="1:1">
      <c r="A753" t="str">
        <f t="shared" si="11"/>
        <v xml:space="preserve"> </v>
      </c>
    </row>
    <row r="754" spans="1:1">
      <c r="A754" t="str">
        <f t="shared" si="11"/>
        <v xml:space="preserve"> </v>
      </c>
    </row>
    <row r="755" spans="1:1">
      <c r="A755" t="str">
        <f t="shared" si="11"/>
        <v xml:space="preserve"> </v>
      </c>
    </row>
    <row r="756" spans="1:1">
      <c r="A756" t="str">
        <f t="shared" si="11"/>
        <v xml:space="preserve"> </v>
      </c>
    </row>
    <row r="757" spans="1:1">
      <c r="A757" t="str">
        <f t="shared" si="11"/>
        <v xml:space="preserve"> </v>
      </c>
    </row>
    <row r="758" spans="1:1">
      <c r="A758" t="str">
        <f t="shared" si="11"/>
        <v xml:space="preserve"> </v>
      </c>
    </row>
    <row r="759" spans="1:1">
      <c r="A759" t="str">
        <f t="shared" si="11"/>
        <v xml:space="preserve"> </v>
      </c>
    </row>
    <row r="760" spans="1:1">
      <c r="A760" t="str">
        <f t="shared" si="11"/>
        <v xml:space="preserve"> </v>
      </c>
    </row>
    <row r="761" spans="1:1">
      <c r="A761" t="str">
        <f t="shared" si="11"/>
        <v xml:space="preserve"> </v>
      </c>
    </row>
    <row r="762" spans="1:1">
      <c r="A762" t="str">
        <f t="shared" si="11"/>
        <v xml:space="preserve"> </v>
      </c>
    </row>
    <row r="763" spans="1:1">
      <c r="A763" t="str">
        <f t="shared" si="11"/>
        <v xml:space="preserve"> </v>
      </c>
    </row>
    <row r="764" spans="1:1">
      <c r="A764" t="str">
        <f t="shared" si="11"/>
        <v xml:space="preserve"> </v>
      </c>
    </row>
    <row r="765" spans="1:1">
      <c r="A765" t="str">
        <f t="shared" si="11"/>
        <v xml:space="preserve"> </v>
      </c>
    </row>
    <row r="766" spans="1:1">
      <c r="A766" t="str">
        <f t="shared" si="11"/>
        <v xml:space="preserve"> </v>
      </c>
    </row>
    <row r="767" spans="1:1">
      <c r="A767" t="str">
        <f t="shared" si="11"/>
        <v xml:space="preserve"> </v>
      </c>
    </row>
    <row r="768" spans="1:1">
      <c r="A768" t="str">
        <f t="shared" si="11"/>
        <v xml:space="preserve"> </v>
      </c>
    </row>
    <row r="769" spans="1:1">
      <c r="A769" t="str">
        <f t="shared" si="11"/>
        <v xml:space="preserve"> </v>
      </c>
    </row>
    <row r="770" spans="1:1">
      <c r="A770" t="str">
        <f t="shared" si="11"/>
        <v xml:space="preserve"> </v>
      </c>
    </row>
    <row r="771" spans="1:1">
      <c r="A771" t="str">
        <f t="shared" si="11"/>
        <v xml:space="preserve"> </v>
      </c>
    </row>
    <row r="772" spans="1:1">
      <c r="A772" t="str">
        <f t="shared" si="11"/>
        <v xml:space="preserve"> </v>
      </c>
    </row>
    <row r="773" spans="1:1">
      <c r="A773" t="str">
        <f t="shared" si="11"/>
        <v xml:space="preserve"> </v>
      </c>
    </row>
    <row r="774" spans="1:1">
      <c r="A774" t="str">
        <f t="shared" si="11"/>
        <v xml:space="preserve"> </v>
      </c>
    </row>
    <row r="775" spans="1:1">
      <c r="A775" t="str">
        <f t="shared" si="11"/>
        <v xml:space="preserve"> </v>
      </c>
    </row>
    <row r="776" spans="1:1">
      <c r="A776" t="str">
        <f t="shared" si="11"/>
        <v xml:space="preserve"> </v>
      </c>
    </row>
    <row r="777" spans="1:1">
      <c r="A777" t="str">
        <f t="shared" ref="A777:A840" si="12">CONCATENATE(IF(B776="Total :",B776," "),B777)</f>
        <v xml:space="preserve"> </v>
      </c>
    </row>
    <row r="778" spans="1:1">
      <c r="A778" t="str">
        <f t="shared" si="12"/>
        <v xml:space="preserve"> </v>
      </c>
    </row>
    <row r="779" spans="1:1">
      <c r="A779" t="str">
        <f t="shared" si="12"/>
        <v xml:space="preserve"> </v>
      </c>
    </row>
    <row r="780" spans="1:1">
      <c r="A780" t="str">
        <f t="shared" si="12"/>
        <v xml:space="preserve"> </v>
      </c>
    </row>
    <row r="781" spans="1:1">
      <c r="A781" t="str">
        <f t="shared" si="12"/>
        <v xml:space="preserve"> </v>
      </c>
    </row>
    <row r="782" spans="1:1">
      <c r="A782" t="str">
        <f t="shared" si="12"/>
        <v xml:space="preserve"> </v>
      </c>
    </row>
    <row r="783" spans="1:1">
      <c r="A783" t="str">
        <f t="shared" si="12"/>
        <v xml:space="preserve"> </v>
      </c>
    </row>
    <row r="784" spans="1:1">
      <c r="A784" t="str">
        <f t="shared" si="12"/>
        <v xml:space="preserve"> </v>
      </c>
    </row>
    <row r="785" spans="1:1">
      <c r="A785" t="str">
        <f t="shared" si="12"/>
        <v xml:space="preserve"> </v>
      </c>
    </row>
    <row r="786" spans="1:1">
      <c r="A786" t="str">
        <f t="shared" si="12"/>
        <v xml:space="preserve"> </v>
      </c>
    </row>
    <row r="787" spans="1:1">
      <c r="A787" t="str">
        <f t="shared" si="12"/>
        <v xml:space="preserve"> </v>
      </c>
    </row>
    <row r="788" spans="1:1">
      <c r="A788" t="str">
        <f t="shared" si="12"/>
        <v xml:space="preserve"> </v>
      </c>
    </row>
    <row r="789" spans="1:1">
      <c r="A789" t="str">
        <f t="shared" si="12"/>
        <v xml:space="preserve"> </v>
      </c>
    </row>
    <row r="790" spans="1:1">
      <c r="A790" t="str">
        <f t="shared" si="12"/>
        <v xml:space="preserve"> </v>
      </c>
    </row>
    <row r="791" spans="1:1">
      <c r="A791" t="str">
        <f t="shared" si="12"/>
        <v xml:space="preserve"> </v>
      </c>
    </row>
    <row r="792" spans="1:1">
      <c r="A792" t="str">
        <f t="shared" si="12"/>
        <v xml:space="preserve"> </v>
      </c>
    </row>
    <row r="793" spans="1:1">
      <c r="A793" t="str">
        <f t="shared" si="12"/>
        <v xml:space="preserve"> </v>
      </c>
    </row>
    <row r="794" spans="1:1">
      <c r="A794" t="str">
        <f t="shared" si="12"/>
        <v xml:space="preserve"> </v>
      </c>
    </row>
    <row r="795" spans="1:1">
      <c r="A795" t="str">
        <f t="shared" si="12"/>
        <v xml:space="preserve"> </v>
      </c>
    </row>
    <row r="796" spans="1:1">
      <c r="A796" t="str">
        <f t="shared" si="12"/>
        <v xml:space="preserve"> </v>
      </c>
    </row>
    <row r="797" spans="1:1">
      <c r="A797" t="str">
        <f t="shared" si="12"/>
        <v xml:space="preserve"> </v>
      </c>
    </row>
    <row r="798" spans="1:1">
      <c r="A798" t="str">
        <f t="shared" si="12"/>
        <v xml:space="preserve"> </v>
      </c>
    </row>
    <row r="799" spans="1:1">
      <c r="A799" t="str">
        <f t="shared" si="12"/>
        <v xml:space="preserve"> </v>
      </c>
    </row>
    <row r="800" spans="1:1">
      <c r="A800" t="str">
        <f t="shared" si="12"/>
        <v xml:space="preserve"> </v>
      </c>
    </row>
    <row r="801" spans="1:1">
      <c r="A801" t="str">
        <f t="shared" si="12"/>
        <v xml:space="preserve"> </v>
      </c>
    </row>
    <row r="802" spans="1:1">
      <c r="A802" t="str">
        <f t="shared" si="12"/>
        <v xml:space="preserve"> </v>
      </c>
    </row>
    <row r="803" spans="1:1">
      <c r="A803" t="str">
        <f t="shared" si="12"/>
        <v xml:space="preserve"> </v>
      </c>
    </row>
    <row r="804" spans="1:1">
      <c r="A804" t="str">
        <f t="shared" si="12"/>
        <v xml:space="preserve"> </v>
      </c>
    </row>
    <row r="805" spans="1:1">
      <c r="A805" t="str">
        <f t="shared" si="12"/>
        <v xml:space="preserve"> </v>
      </c>
    </row>
    <row r="806" spans="1:1">
      <c r="A806" t="str">
        <f t="shared" si="12"/>
        <v xml:space="preserve"> </v>
      </c>
    </row>
    <row r="807" spans="1:1">
      <c r="A807" t="str">
        <f t="shared" si="12"/>
        <v xml:space="preserve"> </v>
      </c>
    </row>
    <row r="808" spans="1:1">
      <c r="A808" t="str">
        <f t="shared" si="12"/>
        <v xml:space="preserve"> </v>
      </c>
    </row>
    <row r="809" spans="1:1">
      <c r="A809" t="str">
        <f t="shared" si="12"/>
        <v xml:space="preserve"> </v>
      </c>
    </row>
    <row r="810" spans="1:1">
      <c r="A810" t="str">
        <f t="shared" si="12"/>
        <v xml:space="preserve"> </v>
      </c>
    </row>
    <row r="811" spans="1:1">
      <c r="A811" t="str">
        <f t="shared" si="12"/>
        <v xml:space="preserve"> </v>
      </c>
    </row>
    <row r="812" spans="1:1">
      <c r="A812" t="str">
        <f t="shared" si="12"/>
        <v xml:space="preserve"> </v>
      </c>
    </row>
    <row r="813" spans="1:1">
      <c r="A813" t="str">
        <f t="shared" si="12"/>
        <v xml:space="preserve"> </v>
      </c>
    </row>
    <row r="814" spans="1:1">
      <c r="A814" t="str">
        <f t="shared" si="12"/>
        <v xml:space="preserve"> </v>
      </c>
    </row>
    <row r="815" spans="1:1">
      <c r="A815" t="str">
        <f t="shared" si="12"/>
        <v xml:space="preserve"> </v>
      </c>
    </row>
    <row r="816" spans="1:1">
      <c r="A816" t="str">
        <f t="shared" si="12"/>
        <v xml:space="preserve"> </v>
      </c>
    </row>
    <row r="817" spans="1:1">
      <c r="A817" t="str">
        <f t="shared" si="12"/>
        <v xml:space="preserve"> </v>
      </c>
    </row>
    <row r="818" spans="1:1">
      <c r="A818" t="str">
        <f t="shared" si="12"/>
        <v xml:space="preserve"> </v>
      </c>
    </row>
    <row r="819" spans="1:1">
      <c r="A819" t="str">
        <f t="shared" si="12"/>
        <v xml:space="preserve"> </v>
      </c>
    </row>
    <row r="820" spans="1:1">
      <c r="A820" t="str">
        <f t="shared" si="12"/>
        <v xml:space="preserve"> </v>
      </c>
    </row>
    <row r="821" spans="1:1">
      <c r="A821" t="str">
        <f t="shared" si="12"/>
        <v xml:space="preserve"> </v>
      </c>
    </row>
    <row r="822" spans="1:1">
      <c r="A822" t="str">
        <f t="shared" si="12"/>
        <v xml:space="preserve"> </v>
      </c>
    </row>
    <row r="823" spans="1:1">
      <c r="A823" t="str">
        <f t="shared" si="12"/>
        <v xml:space="preserve"> </v>
      </c>
    </row>
    <row r="824" spans="1:1">
      <c r="A824" t="str">
        <f t="shared" si="12"/>
        <v xml:space="preserve"> </v>
      </c>
    </row>
    <row r="825" spans="1:1">
      <c r="A825" t="str">
        <f t="shared" si="12"/>
        <v xml:space="preserve"> </v>
      </c>
    </row>
    <row r="826" spans="1:1">
      <c r="A826" t="str">
        <f t="shared" si="12"/>
        <v xml:space="preserve"> </v>
      </c>
    </row>
    <row r="827" spans="1:1">
      <c r="A827" t="str">
        <f t="shared" si="12"/>
        <v xml:space="preserve"> </v>
      </c>
    </row>
    <row r="828" spans="1:1">
      <c r="A828" t="str">
        <f t="shared" si="12"/>
        <v xml:space="preserve"> </v>
      </c>
    </row>
    <row r="829" spans="1:1">
      <c r="A829" t="str">
        <f t="shared" si="12"/>
        <v xml:space="preserve"> </v>
      </c>
    </row>
    <row r="830" spans="1:1">
      <c r="A830" t="str">
        <f t="shared" si="12"/>
        <v xml:space="preserve"> </v>
      </c>
    </row>
    <row r="831" spans="1:1">
      <c r="A831" t="str">
        <f t="shared" si="12"/>
        <v xml:space="preserve"> </v>
      </c>
    </row>
    <row r="832" spans="1:1">
      <c r="A832" t="str">
        <f t="shared" si="12"/>
        <v xml:space="preserve"> </v>
      </c>
    </row>
    <row r="833" spans="1:1">
      <c r="A833" t="str">
        <f t="shared" si="12"/>
        <v xml:space="preserve"> </v>
      </c>
    </row>
    <row r="834" spans="1:1">
      <c r="A834" t="str">
        <f t="shared" si="12"/>
        <v xml:space="preserve"> </v>
      </c>
    </row>
    <row r="835" spans="1:1">
      <c r="A835" t="str">
        <f t="shared" si="12"/>
        <v xml:space="preserve"> </v>
      </c>
    </row>
    <row r="836" spans="1:1">
      <c r="A836" t="str">
        <f t="shared" si="12"/>
        <v xml:space="preserve"> </v>
      </c>
    </row>
    <row r="837" spans="1:1">
      <c r="A837" t="str">
        <f t="shared" si="12"/>
        <v xml:space="preserve"> </v>
      </c>
    </row>
    <row r="838" spans="1:1">
      <c r="A838" t="str">
        <f t="shared" si="12"/>
        <v xml:space="preserve"> </v>
      </c>
    </row>
    <row r="839" spans="1:1">
      <c r="A839" t="str">
        <f t="shared" si="12"/>
        <v xml:space="preserve"> </v>
      </c>
    </row>
    <row r="840" spans="1:1">
      <c r="A840" t="str">
        <f t="shared" si="12"/>
        <v xml:space="preserve"> </v>
      </c>
    </row>
    <row r="841" spans="1:1">
      <c r="A841" t="str">
        <f t="shared" ref="A841:A904" si="13">CONCATENATE(IF(B840="Total :",B840," "),B841)</f>
        <v xml:space="preserve"> </v>
      </c>
    </row>
    <row r="842" spans="1:1">
      <c r="A842" t="str">
        <f t="shared" si="13"/>
        <v xml:space="preserve"> </v>
      </c>
    </row>
    <row r="843" spans="1:1">
      <c r="A843" t="str">
        <f t="shared" si="13"/>
        <v xml:space="preserve"> </v>
      </c>
    </row>
    <row r="844" spans="1:1">
      <c r="A844" t="str">
        <f t="shared" si="13"/>
        <v xml:space="preserve"> </v>
      </c>
    </row>
    <row r="845" spans="1:1">
      <c r="A845" t="str">
        <f t="shared" si="13"/>
        <v xml:space="preserve"> </v>
      </c>
    </row>
    <row r="846" spans="1:1">
      <c r="A846" t="str">
        <f t="shared" si="13"/>
        <v xml:space="preserve"> </v>
      </c>
    </row>
    <row r="847" spans="1:1">
      <c r="A847" t="str">
        <f t="shared" si="13"/>
        <v xml:space="preserve"> </v>
      </c>
    </row>
    <row r="848" spans="1:1">
      <c r="A848" t="str">
        <f t="shared" si="13"/>
        <v xml:space="preserve"> </v>
      </c>
    </row>
    <row r="849" spans="1:1">
      <c r="A849" t="str">
        <f t="shared" si="13"/>
        <v xml:space="preserve"> </v>
      </c>
    </row>
    <row r="850" spans="1:1">
      <c r="A850" t="str">
        <f t="shared" si="13"/>
        <v xml:space="preserve"> </v>
      </c>
    </row>
    <row r="851" spans="1:1">
      <c r="A851" t="str">
        <f t="shared" si="13"/>
        <v xml:space="preserve"> </v>
      </c>
    </row>
    <row r="852" spans="1:1">
      <c r="A852" t="str">
        <f t="shared" si="13"/>
        <v xml:space="preserve"> </v>
      </c>
    </row>
    <row r="853" spans="1:1">
      <c r="A853" t="str">
        <f t="shared" si="13"/>
        <v xml:space="preserve"> </v>
      </c>
    </row>
    <row r="854" spans="1:1">
      <c r="A854" t="str">
        <f t="shared" si="13"/>
        <v xml:space="preserve"> </v>
      </c>
    </row>
    <row r="855" spans="1:1">
      <c r="A855" t="str">
        <f t="shared" si="13"/>
        <v xml:space="preserve"> </v>
      </c>
    </row>
    <row r="856" spans="1:1">
      <c r="A856" t="str">
        <f t="shared" si="13"/>
        <v xml:space="preserve"> </v>
      </c>
    </row>
    <row r="857" spans="1:1">
      <c r="A857" t="str">
        <f t="shared" si="13"/>
        <v xml:space="preserve"> </v>
      </c>
    </row>
    <row r="858" spans="1:1">
      <c r="A858" t="str">
        <f t="shared" si="13"/>
        <v xml:space="preserve"> </v>
      </c>
    </row>
    <row r="859" spans="1:1">
      <c r="A859" t="str">
        <f t="shared" si="13"/>
        <v xml:space="preserve"> </v>
      </c>
    </row>
    <row r="860" spans="1:1">
      <c r="A860" t="str">
        <f t="shared" si="13"/>
        <v xml:space="preserve"> </v>
      </c>
    </row>
    <row r="861" spans="1:1">
      <c r="A861" t="str">
        <f t="shared" si="13"/>
        <v xml:space="preserve"> </v>
      </c>
    </row>
    <row r="862" spans="1:1">
      <c r="A862" t="str">
        <f t="shared" si="13"/>
        <v xml:space="preserve"> </v>
      </c>
    </row>
    <row r="863" spans="1:1">
      <c r="A863" t="str">
        <f t="shared" si="13"/>
        <v xml:space="preserve"> </v>
      </c>
    </row>
    <row r="864" spans="1:1">
      <c r="A864" t="str">
        <f t="shared" si="13"/>
        <v xml:space="preserve"> </v>
      </c>
    </row>
    <row r="865" spans="1:1">
      <c r="A865" t="str">
        <f t="shared" si="13"/>
        <v xml:space="preserve"> </v>
      </c>
    </row>
    <row r="866" spans="1:1">
      <c r="A866" t="str">
        <f t="shared" si="13"/>
        <v xml:space="preserve"> </v>
      </c>
    </row>
    <row r="867" spans="1:1">
      <c r="A867" t="str">
        <f t="shared" si="13"/>
        <v xml:space="preserve"> </v>
      </c>
    </row>
    <row r="868" spans="1:1">
      <c r="A868" t="str">
        <f t="shared" si="13"/>
        <v xml:space="preserve"> </v>
      </c>
    </row>
    <row r="869" spans="1:1">
      <c r="A869" t="str">
        <f t="shared" si="13"/>
        <v xml:space="preserve"> </v>
      </c>
    </row>
    <row r="870" spans="1:1">
      <c r="A870" t="str">
        <f t="shared" si="13"/>
        <v xml:space="preserve"> </v>
      </c>
    </row>
    <row r="871" spans="1:1">
      <c r="A871" t="str">
        <f t="shared" si="13"/>
        <v xml:space="preserve"> </v>
      </c>
    </row>
    <row r="872" spans="1:1">
      <c r="A872" t="str">
        <f t="shared" si="13"/>
        <v xml:space="preserve"> </v>
      </c>
    </row>
    <row r="873" spans="1:1">
      <c r="A873" t="str">
        <f t="shared" si="13"/>
        <v xml:space="preserve"> </v>
      </c>
    </row>
    <row r="874" spans="1:1">
      <c r="A874" t="str">
        <f t="shared" si="13"/>
        <v xml:space="preserve"> </v>
      </c>
    </row>
    <row r="875" spans="1:1">
      <c r="A875" t="str">
        <f t="shared" si="13"/>
        <v xml:space="preserve"> </v>
      </c>
    </row>
    <row r="876" spans="1:1">
      <c r="A876" t="str">
        <f t="shared" si="13"/>
        <v xml:space="preserve"> </v>
      </c>
    </row>
    <row r="877" spans="1:1">
      <c r="A877" t="str">
        <f t="shared" si="13"/>
        <v xml:space="preserve"> </v>
      </c>
    </row>
    <row r="878" spans="1:1">
      <c r="A878" t="str">
        <f t="shared" si="13"/>
        <v xml:space="preserve"> </v>
      </c>
    </row>
    <row r="879" spans="1:1">
      <c r="A879" t="str">
        <f t="shared" si="13"/>
        <v xml:space="preserve"> </v>
      </c>
    </row>
    <row r="880" spans="1:1">
      <c r="A880" t="str">
        <f t="shared" si="13"/>
        <v xml:space="preserve"> </v>
      </c>
    </row>
    <row r="881" spans="1:1">
      <c r="A881" t="str">
        <f t="shared" si="13"/>
        <v xml:space="preserve"> </v>
      </c>
    </row>
    <row r="882" spans="1:1">
      <c r="A882" t="str">
        <f t="shared" si="13"/>
        <v xml:space="preserve"> </v>
      </c>
    </row>
    <row r="883" spans="1:1">
      <c r="A883" t="str">
        <f t="shared" si="13"/>
        <v xml:space="preserve"> </v>
      </c>
    </row>
    <row r="884" spans="1:1">
      <c r="A884" t="str">
        <f t="shared" si="13"/>
        <v xml:space="preserve"> </v>
      </c>
    </row>
    <row r="885" spans="1:1">
      <c r="A885" t="str">
        <f t="shared" si="13"/>
        <v xml:space="preserve"> </v>
      </c>
    </row>
    <row r="886" spans="1:1">
      <c r="A886" t="str">
        <f t="shared" si="13"/>
        <v xml:space="preserve"> </v>
      </c>
    </row>
    <row r="887" spans="1:1">
      <c r="A887" t="str">
        <f t="shared" si="13"/>
        <v xml:space="preserve"> </v>
      </c>
    </row>
    <row r="888" spans="1:1">
      <c r="A888" t="str">
        <f t="shared" si="13"/>
        <v xml:space="preserve"> </v>
      </c>
    </row>
    <row r="889" spans="1:1">
      <c r="A889" t="str">
        <f t="shared" si="13"/>
        <v xml:space="preserve"> </v>
      </c>
    </row>
    <row r="890" spans="1:1">
      <c r="A890" t="str">
        <f t="shared" si="13"/>
        <v xml:space="preserve"> </v>
      </c>
    </row>
    <row r="891" spans="1:1">
      <c r="A891" t="str">
        <f t="shared" si="13"/>
        <v xml:space="preserve"> </v>
      </c>
    </row>
    <row r="892" spans="1:1">
      <c r="A892" t="str">
        <f t="shared" si="13"/>
        <v xml:space="preserve"> </v>
      </c>
    </row>
    <row r="893" spans="1:1">
      <c r="A893" t="str">
        <f t="shared" si="13"/>
        <v xml:space="preserve"> </v>
      </c>
    </row>
    <row r="894" spans="1:1">
      <c r="A894" t="str">
        <f t="shared" si="13"/>
        <v xml:space="preserve"> </v>
      </c>
    </row>
    <row r="895" spans="1:1">
      <c r="A895" t="str">
        <f t="shared" si="13"/>
        <v xml:space="preserve"> </v>
      </c>
    </row>
    <row r="896" spans="1:1">
      <c r="A896" t="str">
        <f t="shared" si="13"/>
        <v xml:space="preserve"> </v>
      </c>
    </row>
    <row r="897" spans="1:1">
      <c r="A897" t="str">
        <f t="shared" si="13"/>
        <v xml:space="preserve"> </v>
      </c>
    </row>
    <row r="898" spans="1:1">
      <c r="A898" t="str">
        <f t="shared" si="13"/>
        <v xml:space="preserve"> </v>
      </c>
    </row>
    <row r="899" spans="1:1">
      <c r="A899" t="str">
        <f t="shared" si="13"/>
        <v xml:space="preserve"> </v>
      </c>
    </row>
    <row r="900" spans="1:1">
      <c r="A900" t="str">
        <f t="shared" si="13"/>
        <v xml:space="preserve"> </v>
      </c>
    </row>
    <row r="901" spans="1:1">
      <c r="A901" t="str">
        <f t="shared" si="13"/>
        <v xml:space="preserve"> </v>
      </c>
    </row>
    <row r="902" spans="1:1">
      <c r="A902" t="str">
        <f t="shared" si="13"/>
        <v xml:space="preserve"> </v>
      </c>
    </row>
    <row r="903" spans="1:1">
      <c r="A903" t="str">
        <f t="shared" si="13"/>
        <v xml:space="preserve"> </v>
      </c>
    </row>
    <row r="904" spans="1:1">
      <c r="A904" t="str">
        <f t="shared" si="13"/>
        <v xml:space="preserve"> </v>
      </c>
    </row>
    <row r="905" spans="1:1">
      <c r="A905" t="str">
        <f t="shared" ref="A905:A968" si="14">CONCATENATE(IF(B904="Total :",B904," "),B905)</f>
        <v xml:space="preserve"> </v>
      </c>
    </row>
    <row r="906" spans="1:1">
      <c r="A906" t="str">
        <f t="shared" si="14"/>
        <v xml:space="preserve"> </v>
      </c>
    </row>
    <row r="907" spans="1:1">
      <c r="A907" t="str">
        <f t="shared" si="14"/>
        <v xml:space="preserve"> </v>
      </c>
    </row>
    <row r="908" spans="1:1">
      <c r="A908" t="str">
        <f t="shared" si="14"/>
        <v xml:space="preserve"> </v>
      </c>
    </row>
    <row r="909" spans="1:1">
      <c r="A909" t="str">
        <f t="shared" si="14"/>
        <v xml:space="preserve"> </v>
      </c>
    </row>
    <row r="910" spans="1:1">
      <c r="A910" t="str">
        <f t="shared" si="14"/>
        <v xml:space="preserve"> </v>
      </c>
    </row>
    <row r="911" spans="1:1">
      <c r="A911" t="str">
        <f t="shared" si="14"/>
        <v xml:space="preserve"> </v>
      </c>
    </row>
    <row r="912" spans="1:1">
      <c r="A912" t="str">
        <f t="shared" si="14"/>
        <v xml:space="preserve"> </v>
      </c>
    </row>
    <row r="913" spans="1:1">
      <c r="A913" t="str">
        <f t="shared" si="14"/>
        <v xml:space="preserve"> </v>
      </c>
    </row>
    <row r="914" spans="1:1">
      <c r="A914" t="str">
        <f t="shared" si="14"/>
        <v xml:space="preserve"> </v>
      </c>
    </row>
    <row r="915" spans="1:1">
      <c r="A915" t="str">
        <f t="shared" si="14"/>
        <v xml:space="preserve"> </v>
      </c>
    </row>
    <row r="916" spans="1:1">
      <c r="A916" t="str">
        <f t="shared" si="14"/>
        <v xml:space="preserve"> </v>
      </c>
    </row>
    <row r="917" spans="1:1">
      <c r="A917" t="str">
        <f t="shared" si="14"/>
        <v xml:space="preserve"> </v>
      </c>
    </row>
    <row r="918" spans="1:1">
      <c r="A918" t="str">
        <f t="shared" si="14"/>
        <v xml:space="preserve"> </v>
      </c>
    </row>
    <row r="919" spans="1:1">
      <c r="A919" t="str">
        <f t="shared" si="14"/>
        <v xml:space="preserve"> </v>
      </c>
    </row>
    <row r="920" spans="1:1">
      <c r="A920" t="str">
        <f t="shared" si="14"/>
        <v xml:space="preserve"> </v>
      </c>
    </row>
    <row r="921" spans="1:1">
      <c r="A921" t="str">
        <f t="shared" si="14"/>
        <v xml:space="preserve"> </v>
      </c>
    </row>
    <row r="922" spans="1:1">
      <c r="A922" t="str">
        <f t="shared" si="14"/>
        <v xml:space="preserve"> </v>
      </c>
    </row>
    <row r="923" spans="1:1">
      <c r="A923" t="str">
        <f t="shared" si="14"/>
        <v xml:space="preserve"> </v>
      </c>
    </row>
    <row r="924" spans="1:1">
      <c r="A924" t="str">
        <f t="shared" si="14"/>
        <v xml:space="preserve"> </v>
      </c>
    </row>
    <row r="925" spans="1:1">
      <c r="A925" t="str">
        <f t="shared" si="14"/>
        <v xml:space="preserve"> </v>
      </c>
    </row>
    <row r="926" spans="1:1">
      <c r="A926" t="str">
        <f t="shared" si="14"/>
        <v xml:space="preserve"> </v>
      </c>
    </row>
    <row r="927" spans="1:1">
      <c r="A927" t="str">
        <f t="shared" si="14"/>
        <v xml:space="preserve"> </v>
      </c>
    </row>
    <row r="928" spans="1:1">
      <c r="A928" t="str">
        <f t="shared" si="14"/>
        <v xml:space="preserve"> </v>
      </c>
    </row>
    <row r="929" spans="1:1">
      <c r="A929" t="str">
        <f t="shared" si="14"/>
        <v xml:space="preserve"> </v>
      </c>
    </row>
    <row r="930" spans="1:1">
      <c r="A930" t="str">
        <f t="shared" si="14"/>
        <v xml:space="preserve"> </v>
      </c>
    </row>
    <row r="931" spans="1:1">
      <c r="A931" t="str">
        <f t="shared" si="14"/>
        <v xml:space="preserve"> </v>
      </c>
    </row>
    <row r="932" spans="1:1">
      <c r="A932" t="str">
        <f t="shared" si="14"/>
        <v xml:space="preserve"> </v>
      </c>
    </row>
    <row r="933" spans="1:1">
      <c r="A933" t="str">
        <f t="shared" si="14"/>
        <v xml:space="preserve"> </v>
      </c>
    </row>
    <row r="934" spans="1:1">
      <c r="A934" t="str">
        <f t="shared" si="14"/>
        <v xml:space="preserve"> </v>
      </c>
    </row>
    <row r="935" spans="1:1">
      <c r="A935" t="str">
        <f t="shared" si="14"/>
        <v xml:space="preserve"> </v>
      </c>
    </row>
    <row r="936" spans="1:1">
      <c r="A936" t="str">
        <f t="shared" si="14"/>
        <v xml:space="preserve"> </v>
      </c>
    </row>
    <row r="937" spans="1:1">
      <c r="A937" t="str">
        <f t="shared" si="14"/>
        <v xml:space="preserve"> </v>
      </c>
    </row>
    <row r="938" spans="1:1">
      <c r="A938" t="str">
        <f t="shared" si="14"/>
        <v xml:space="preserve"> </v>
      </c>
    </row>
    <row r="939" spans="1:1">
      <c r="A939" t="str">
        <f t="shared" si="14"/>
        <v xml:space="preserve"> </v>
      </c>
    </row>
    <row r="940" spans="1:1">
      <c r="A940" t="str">
        <f t="shared" si="14"/>
        <v xml:space="preserve"> </v>
      </c>
    </row>
    <row r="941" spans="1:1">
      <c r="A941" t="str">
        <f t="shared" si="14"/>
        <v xml:space="preserve"> </v>
      </c>
    </row>
    <row r="942" spans="1:1">
      <c r="A942" t="str">
        <f t="shared" si="14"/>
        <v xml:space="preserve"> </v>
      </c>
    </row>
    <row r="943" spans="1:1">
      <c r="A943" t="str">
        <f t="shared" si="14"/>
        <v xml:space="preserve"> </v>
      </c>
    </row>
    <row r="944" spans="1:1">
      <c r="A944" t="str">
        <f t="shared" si="14"/>
        <v xml:space="preserve"> </v>
      </c>
    </row>
    <row r="945" spans="1:1">
      <c r="A945" t="str">
        <f t="shared" si="14"/>
        <v xml:space="preserve"> </v>
      </c>
    </row>
    <row r="946" spans="1:1">
      <c r="A946" t="str">
        <f t="shared" si="14"/>
        <v xml:space="preserve"> </v>
      </c>
    </row>
    <row r="947" spans="1:1">
      <c r="A947" t="str">
        <f t="shared" si="14"/>
        <v xml:space="preserve"> </v>
      </c>
    </row>
    <row r="948" spans="1:1">
      <c r="A948" t="str">
        <f t="shared" si="14"/>
        <v xml:space="preserve"> </v>
      </c>
    </row>
    <row r="949" spans="1:1">
      <c r="A949" t="str">
        <f t="shared" si="14"/>
        <v xml:space="preserve"> </v>
      </c>
    </row>
    <row r="950" spans="1:1">
      <c r="A950" t="str">
        <f t="shared" si="14"/>
        <v xml:space="preserve"> </v>
      </c>
    </row>
    <row r="951" spans="1:1">
      <c r="A951" t="str">
        <f t="shared" si="14"/>
        <v xml:space="preserve"> </v>
      </c>
    </row>
    <row r="952" spans="1:1">
      <c r="A952" t="str">
        <f t="shared" si="14"/>
        <v xml:space="preserve"> </v>
      </c>
    </row>
    <row r="953" spans="1:1">
      <c r="A953" t="str">
        <f t="shared" si="14"/>
        <v xml:space="preserve"> </v>
      </c>
    </row>
    <row r="954" spans="1:1">
      <c r="A954" t="str">
        <f t="shared" si="14"/>
        <v xml:space="preserve"> </v>
      </c>
    </row>
    <row r="955" spans="1:1">
      <c r="A955" t="str">
        <f t="shared" si="14"/>
        <v xml:space="preserve"> </v>
      </c>
    </row>
    <row r="956" spans="1:1">
      <c r="A956" t="str">
        <f t="shared" si="14"/>
        <v xml:space="preserve"> </v>
      </c>
    </row>
    <row r="957" spans="1:1">
      <c r="A957" t="str">
        <f t="shared" si="14"/>
        <v xml:space="preserve"> </v>
      </c>
    </row>
    <row r="958" spans="1:1">
      <c r="A958" t="str">
        <f t="shared" si="14"/>
        <v xml:space="preserve"> </v>
      </c>
    </row>
    <row r="959" spans="1:1">
      <c r="A959" t="str">
        <f t="shared" si="14"/>
        <v xml:space="preserve"> </v>
      </c>
    </row>
    <row r="960" spans="1:1">
      <c r="A960" t="str">
        <f t="shared" si="14"/>
        <v xml:space="preserve"> </v>
      </c>
    </row>
    <row r="961" spans="1:1">
      <c r="A961" t="str">
        <f t="shared" si="14"/>
        <v xml:space="preserve"> </v>
      </c>
    </row>
    <row r="962" spans="1:1">
      <c r="A962" t="str">
        <f t="shared" si="14"/>
        <v xml:space="preserve"> </v>
      </c>
    </row>
    <row r="963" spans="1:1">
      <c r="A963" t="str">
        <f t="shared" si="14"/>
        <v xml:space="preserve"> </v>
      </c>
    </row>
    <row r="964" spans="1:1">
      <c r="A964" t="str">
        <f t="shared" si="14"/>
        <v xml:space="preserve"> </v>
      </c>
    </row>
    <row r="965" spans="1:1">
      <c r="A965" t="str">
        <f t="shared" si="14"/>
        <v xml:space="preserve"> </v>
      </c>
    </row>
    <row r="966" spans="1:1">
      <c r="A966" t="str">
        <f t="shared" si="14"/>
        <v xml:space="preserve"> </v>
      </c>
    </row>
    <row r="967" spans="1:1">
      <c r="A967" t="str">
        <f t="shared" si="14"/>
        <v xml:space="preserve"> </v>
      </c>
    </row>
    <row r="968" spans="1:1">
      <c r="A968" t="str">
        <f t="shared" si="14"/>
        <v xml:space="preserve"> </v>
      </c>
    </row>
    <row r="969" spans="1:1">
      <c r="A969" t="str">
        <f t="shared" ref="A969:A1032" si="15">CONCATENATE(IF(B968="Total :",B968," "),B969)</f>
        <v xml:space="preserve"> </v>
      </c>
    </row>
    <row r="970" spans="1:1">
      <c r="A970" t="str">
        <f t="shared" si="15"/>
        <v xml:space="preserve"> </v>
      </c>
    </row>
    <row r="971" spans="1:1">
      <c r="A971" t="str">
        <f t="shared" si="15"/>
        <v xml:space="preserve"> </v>
      </c>
    </row>
    <row r="972" spans="1:1">
      <c r="A972" t="str">
        <f t="shared" si="15"/>
        <v xml:space="preserve"> </v>
      </c>
    </row>
    <row r="973" spans="1:1">
      <c r="A973" t="str">
        <f t="shared" si="15"/>
        <v xml:space="preserve"> </v>
      </c>
    </row>
    <row r="974" spans="1:1">
      <c r="A974" t="str">
        <f t="shared" si="15"/>
        <v xml:space="preserve"> </v>
      </c>
    </row>
    <row r="975" spans="1:1">
      <c r="A975" t="str">
        <f t="shared" si="15"/>
        <v xml:space="preserve"> </v>
      </c>
    </row>
    <row r="976" spans="1:1">
      <c r="A976" t="str">
        <f t="shared" si="15"/>
        <v xml:space="preserve"> </v>
      </c>
    </row>
    <row r="977" spans="1:1">
      <c r="A977" t="str">
        <f t="shared" si="15"/>
        <v xml:space="preserve"> </v>
      </c>
    </row>
    <row r="978" spans="1:1">
      <c r="A978" t="str">
        <f t="shared" si="15"/>
        <v xml:space="preserve"> </v>
      </c>
    </row>
    <row r="979" spans="1:1">
      <c r="A979" t="str">
        <f t="shared" si="15"/>
        <v xml:space="preserve"> </v>
      </c>
    </row>
    <row r="980" spans="1:1">
      <c r="A980" t="str">
        <f t="shared" si="15"/>
        <v xml:space="preserve"> </v>
      </c>
    </row>
    <row r="981" spans="1:1">
      <c r="A981" t="str">
        <f t="shared" si="15"/>
        <v xml:space="preserve"> </v>
      </c>
    </row>
    <row r="982" spans="1:1">
      <c r="A982" t="str">
        <f t="shared" si="15"/>
        <v xml:space="preserve"> </v>
      </c>
    </row>
    <row r="983" spans="1:1">
      <c r="A983" t="str">
        <f t="shared" si="15"/>
        <v xml:space="preserve"> </v>
      </c>
    </row>
    <row r="984" spans="1:1">
      <c r="A984" t="str">
        <f t="shared" si="15"/>
        <v xml:space="preserve"> </v>
      </c>
    </row>
    <row r="985" spans="1:1">
      <c r="A985" t="str">
        <f t="shared" si="15"/>
        <v xml:space="preserve"> </v>
      </c>
    </row>
    <row r="986" spans="1:1">
      <c r="A986" t="str">
        <f t="shared" si="15"/>
        <v xml:space="preserve"> </v>
      </c>
    </row>
    <row r="987" spans="1:1">
      <c r="A987" t="str">
        <f t="shared" si="15"/>
        <v xml:space="preserve"> </v>
      </c>
    </row>
    <row r="988" spans="1:1">
      <c r="A988" t="str">
        <f t="shared" si="15"/>
        <v xml:space="preserve"> </v>
      </c>
    </row>
    <row r="989" spans="1:1">
      <c r="A989" t="str">
        <f t="shared" si="15"/>
        <v xml:space="preserve"> </v>
      </c>
    </row>
    <row r="990" spans="1:1">
      <c r="A990" t="str">
        <f t="shared" si="15"/>
        <v xml:space="preserve"> </v>
      </c>
    </row>
    <row r="991" spans="1:1">
      <c r="A991" t="str">
        <f t="shared" si="15"/>
        <v xml:space="preserve"> </v>
      </c>
    </row>
    <row r="992" spans="1:1">
      <c r="A992" t="str">
        <f t="shared" si="15"/>
        <v xml:space="preserve"> </v>
      </c>
    </row>
    <row r="993" spans="1:1">
      <c r="A993" t="str">
        <f t="shared" si="15"/>
        <v xml:space="preserve"> </v>
      </c>
    </row>
    <row r="994" spans="1:1">
      <c r="A994" t="str">
        <f t="shared" si="15"/>
        <v xml:space="preserve"> </v>
      </c>
    </row>
    <row r="995" spans="1:1">
      <c r="A995" t="str">
        <f t="shared" si="15"/>
        <v xml:space="preserve"> </v>
      </c>
    </row>
    <row r="996" spans="1:1">
      <c r="A996" t="str">
        <f t="shared" si="15"/>
        <v xml:space="preserve"> </v>
      </c>
    </row>
    <row r="997" spans="1:1">
      <c r="A997" t="str">
        <f t="shared" si="15"/>
        <v xml:space="preserve"> </v>
      </c>
    </row>
    <row r="998" spans="1:1">
      <c r="A998" t="str">
        <f t="shared" si="15"/>
        <v xml:space="preserve"> </v>
      </c>
    </row>
    <row r="999" spans="1:1">
      <c r="A999" t="str">
        <f t="shared" si="15"/>
        <v xml:space="preserve"> </v>
      </c>
    </row>
    <row r="1000" spans="1:1">
      <c r="A1000" t="str">
        <f t="shared" si="15"/>
        <v xml:space="preserve"> </v>
      </c>
    </row>
    <row r="1001" spans="1:1">
      <c r="A1001" t="str">
        <f t="shared" si="15"/>
        <v xml:space="preserve"> </v>
      </c>
    </row>
    <row r="1002" spans="1:1">
      <c r="A1002" t="str">
        <f t="shared" si="15"/>
        <v xml:space="preserve"> </v>
      </c>
    </row>
    <row r="1003" spans="1:1">
      <c r="A1003" t="str">
        <f t="shared" si="15"/>
        <v xml:space="preserve"> </v>
      </c>
    </row>
    <row r="1004" spans="1:1">
      <c r="A1004" t="str">
        <f t="shared" si="15"/>
        <v xml:space="preserve"> </v>
      </c>
    </row>
    <row r="1005" spans="1:1">
      <c r="A1005" t="str">
        <f t="shared" si="15"/>
        <v xml:space="preserve"> </v>
      </c>
    </row>
    <row r="1006" spans="1:1">
      <c r="A1006" t="str">
        <f t="shared" si="15"/>
        <v xml:space="preserve"> </v>
      </c>
    </row>
    <row r="1007" spans="1:1">
      <c r="A1007" t="str">
        <f t="shared" si="15"/>
        <v xml:space="preserve"> </v>
      </c>
    </row>
    <row r="1008" spans="1:1">
      <c r="A1008" t="str">
        <f t="shared" si="15"/>
        <v xml:space="preserve"> </v>
      </c>
    </row>
    <row r="1009" spans="1:1">
      <c r="A1009" t="str">
        <f t="shared" si="15"/>
        <v xml:space="preserve"> </v>
      </c>
    </row>
    <row r="1010" spans="1:1">
      <c r="A1010" t="str">
        <f t="shared" si="15"/>
        <v xml:space="preserve"> </v>
      </c>
    </row>
    <row r="1011" spans="1:1">
      <c r="A1011" t="str">
        <f t="shared" si="15"/>
        <v xml:space="preserve"> </v>
      </c>
    </row>
    <row r="1012" spans="1:1">
      <c r="A1012" t="str">
        <f t="shared" si="15"/>
        <v xml:space="preserve"> </v>
      </c>
    </row>
    <row r="1013" spans="1:1">
      <c r="A1013" t="str">
        <f t="shared" si="15"/>
        <v xml:space="preserve"> </v>
      </c>
    </row>
    <row r="1014" spans="1:1">
      <c r="A1014" t="str">
        <f t="shared" si="15"/>
        <v xml:space="preserve"> </v>
      </c>
    </row>
    <row r="1015" spans="1:1">
      <c r="A1015" t="str">
        <f t="shared" si="15"/>
        <v xml:space="preserve"> </v>
      </c>
    </row>
    <row r="1016" spans="1:1">
      <c r="A1016" t="str">
        <f t="shared" si="15"/>
        <v xml:space="preserve"> </v>
      </c>
    </row>
    <row r="1017" spans="1:1">
      <c r="A1017" t="str">
        <f t="shared" si="15"/>
        <v xml:space="preserve"> </v>
      </c>
    </row>
    <row r="1018" spans="1:1">
      <c r="A1018" t="str">
        <f t="shared" si="15"/>
        <v xml:space="preserve"> </v>
      </c>
    </row>
    <row r="1019" spans="1:1">
      <c r="A1019" t="str">
        <f t="shared" si="15"/>
        <v xml:space="preserve"> </v>
      </c>
    </row>
    <row r="1020" spans="1:1">
      <c r="A1020" t="str">
        <f t="shared" si="15"/>
        <v xml:space="preserve"> </v>
      </c>
    </row>
    <row r="1021" spans="1:1">
      <c r="A1021" t="str">
        <f t="shared" si="15"/>
        <v xml:space="preserve"> </v>
      </c>
    </row>
    <row r="1022" spans="1:1">
      <c r="A1022" t="str">
        <f t="shared" si="15"/>
        <v xml:space="preserve"> </v>
      </c>
    </row>
    <row r="1023" spans="1:1">
      <c r="A1023" t="str">
        <f t="shared" si="15"/>
        <v xml:space="preserve"> </v>
      </c>
    </row>
    <row r="1024" spans="1:1">
      <c r="A1024" t="str">
        <f t="shared" si="15"/>
        <v xml:space="preserve"> </v>
      </c>
    </row>
    <row r="1025" spans="1:1">
      <c r="A1025" t="str">
        <f t="shared" si="15"/>
        <v xml:space="preserve"> </v>
      </c>
    </row>
    <row r="1026" spans="1:1">
      <c r="A1026" t="str">
        <f t="shared" si="15"/>
        <v xml:space="preserve"> </v>
      </c>
    </row>
    <row r="1027" spans="1:1">
      <c r="A1027" t="str">
        <f t="shared" si="15"/>
        <v xml:space="preserve"> </v>
      </c>
    </row>
    <row r="1028" spans="1:1">
      <c r="A1028" t="str">
        <f t="shared" si="15"/>
        <v xml:space="preserve"> </v>
      </c>
    </row>
    <row r="1029" spans="1:1">
      <c r="A1029" t="str">
        <f t="shared" si="15"/>
        <v xml:space="preserve"> </v>
      </c>
    </row>
    <row r="1030" spans="1:1">
      <c r="A1030" t="str">
        <f t="shared" si="15"/>
        <v xml:space="preserve"> </v>
      </c>
    </row>
    <row r="1031" spans="1:1">
      <c r="A1031" t="str">
        <f t="shared" si="15"/>
        <v xml:space="preserve"> </v>
      </c>
    </row>
    <row r="1032" spans="1:1">
      <c r="A1032" t="str">
        <f t="shared" si="15"/>
        <v xml:space="preserve"> </v>
      </c>
    </row>
    <row r="1033" spans="1:1">
      <c r="A1033" t="str">
        <f t="shared" ref="A1033:A1096" si="16">CONCATENATE(IF(B1032="Total :",B1032," "),B1033)</f>
        <v xml:space="preserve"> </v>
      </c>
    </row>
    <row r="1034" spans="1:1">
      <c r="A1034" t="str">
        <f t="shared" si="16"/>
        <v xml:space="preserve"> </v>
      </c>
    </row>
    <row r="1035" spans="1:1">
      <c r="A1035" t="str">
        <f t="shared" si="16"/>
        <v xml:space="preserve"> </v>
      </c>
    </row>
    <row r="1036" spans="1:1">
      <c r="A1036" t="str">
        <f t="shared" si="16"/>
        <v xml:space="preserve"> </v>
      </c>
    </row>
    <row r="1037" spans="1:1">
      <c r="A1037" t="str">
        <f t="shared" si="16"/>
        <v xml:space="preserve"> </v>
      </c>
    </row>
    <row r="1038" spans="1:1">
      <c r="A1038" t="str">
        <f t="shared" si="16"/>
        <v xml:space="preserve"> </v>
      </c>
    </row>
    <row r="1039" spans="1:1">
      <c r="A1039" t="str">
        <f t="shared" si="16"/>
        <v xml:space="preserve"> </v>
      </c>
    </row>
    <row r="1040" spans="1:1">
      <c r="A1040" t="str">
        <f t="shared" si="16"/>
        <v xml:space="preserve"> </v>
      </c>
    </row>
    <row r="1041" spans="1:1">
      <c r="A1041" t="str">
        <f t="shared" si="16"/>
        <v xml:space="preserve"> </v>
      </c>
    </row>
    <row r="1042" spans="1:1">
      <c r="A1042" t="str">
        <f t="shared" si="16"/>
        <v xml:space="preserve"> </v>
      </c>
    </row>
    <row r="1043" spans="1:1">
      <c r="A1043" t="str">
        <f t="shared" si="16"/>
        <v xml:space="preserve"> </v>
      </c>
    </row>
    <row r="1044" spans="1:1">
      <c r="A1044" t="str">
        <f t="shared" si="16"/>
        <v xml:space="preserve"> </v>
      </c>
    </row>
    <row r="1045" spans="1:1">
      <c r="A1045" t="str">
        <f t="shared" si="16"/>
        <v xml:space="preserve"> </v>
      </c>
    </row>
    <row r="1046" spans="1:1">
      <c r="A1046" t="str">
        <f t="shared" si="16"/>
        <v xml:space="preserve"> </v>
      </c>
    </row>
    <row r="1047" spans="1:1">
      <c r="A1047" t="str">
        <f t="shared" si="16"/>
        <v xml:space="preserve"> </v>
      </c>
    </row>
    <row r="1048" spans="1:1">
      <c r="A1048" t="str">
        <f t="shared" si="16"/>
        <v xml:space="preserve"> </v>
      </c>
    </row>
    <row r="1049" spans="1:1">
      <c r="A1049" t="str">
        <f t="shared" si="16"/>
        <v xml:space="preserve"> </v>
      </c>
    </row>
    <row r="1050" spans="1:1">
      <c r="A1050" t="str">
        <f t="shared" si="16"/>
        <v xml:space="preserve"> </v>
      </c>
    </row>
    <row r="1051" spans="1:1">
      <c r="A1051" t="str">
        <f t="shared" si="16"/>
        <v xml:space="preserve"> </v>
      </c>
    </row>
    <row r="1052" spans="1:1">
      <c r="A1052" t="str">
        <f t="shared" si="16"/>
        <v xml:space="preserve"> </v>
      </c>
    </row>
    <row r="1053" spans="1:1">
      <c r="A1053" t="str">
        <f t="shared" si="16"/>
        <v xml:space="preserve"> </v>
      </c>
    </row>
    <row r="1054" spans="1:1">
      <c r="A1054" t="str">
        <f t="shared" si="16"/>
        <v xml:space="preserve"> </v>
      </c>
    </row>
    <row r="1055" spans="1:1">
      <c r="A1055" t="str">
        <f t="shared" si="16"/>
        <v xml:space="preserve"> </v>
      </c>
    </row>
    <row r="1056" spans="1:1">
      <c r="A1056" t="str">
        <f t="shared" si="16"/>
        <v xml:space="preserve"> </v>
      </c>
    </row>
    <row r="1057" spans="1:1">
      <c r="A1057" t="str">
        <f t="shared" si="16"/>
        <v xml:space="preserve"> </v>
      </c>
    </row>
    <row r="1058" spans="1:1">
      <c r="A1058" t="str">
        <f t="shared" si="16"/>
        <v xml:space="preserve"> </v>
      </c>
    </row>
    <row r="1059" spans="1:1">
      <c r="A1059" t="str">
        <f t="shared" si="16"/>
        <v xml:space="preserve"> </v>
      </c>
    </row>
    <row r="1060" spans="1:1">
      <c r="A1060" t="str">
        <f t="shared" si="16"/>
        <v xml:space="preserve"> </v>
      </c>
    </row>
    <row r="1061" spans="1:1">
      <c r="A1061" t="str">
        <f t="shared" si="16"/>
        <v xml:space="preserve"> </v>
      </c>
    </row>
    <row r="1062" spans="1:1">
      <c r="A1062" t="str">
        <f t="shared" si="16"/>
        <v xml:space="preserve"> </v>
      </c>
    </row>
    <row r="1063" spans="1:1">
      <c r="A1063" t="str">
        <f t="shared" si="16"/>
        <v xml:space="preserve"> </v>
      </c>
    </row>
    <row r="1064" spans="1:1">
      <c r="A1064" t="str">
        <f t="shared" si="16"/>
        <v xml:space="preserve"> </v>
      </c>
    </row>
    <row r="1065" spans="1:1">
      <c r="A1065" t="str">
        <f t="shared" si="16"/>
        <v xml:space="preserve"> </v>
      </c>
    </row>
    <row r="1066" spans="1:1">
      <c r="A1066" t="str">
        <f t="shared" si="16"/>
        <v xml:space="preserve"> </v>
      </c>
    </row>
    <row r="1067" spans="1:1">
      <c r="A1067" t="str">
        <f t="shared" si="16"/>
        <v xml:space="preserve"> </v>
      </c>
    </row>
    <row r="1068" spans="1:1">
      <c r="A1068" t="str">
        <f t="shared" si="16"/>
        <v xml:space="preserve"> </v>
      </c>
    </row>
    <row r="1069" spans="1:1">
      <c r="A1069" t="str">
        <f t="shared" si="16"/>
        <v xml:space="preserve"> </v>
      </c>
    </row>
    <row r="1070" spans="1:1">
      <c r="A1070" t="str">
        <f t="shared" si="16"/>
        <v xml:space="preserve"> </v>
      </c>
    </row>
    <row r="1071" spans="1:1">
      <c r="A1071" t="str">
        <f t="shared" si="16"/>
        <v xml:space="preserve"> </v>
      </c>
    </row>
    <row r="1072" spans="1:1">
      <c r="A1072" t="str">
        <f t="shared" si="16"/>
        <v xml:space="preserve"> </v>
      </c>
    </row>
    <row r="1073" spans="1:1">
      <c r="A1073" t="str">
        <f t="shared" si="16"/>
        <v xml:space="preserve"> </v>
      </c>
    </row>
    <row r="1074" spans="1:1">
      <c r="A1074" t="str">
        <f t="shared" si="16"/>
        <v xml:space="preserve"> </v>
      </c>
    </row>
    <row r="1075" spans="1:1">
      <c r="A1075" t="str">
        <f t="shared" si="16"/>
        <v xml:space="preserve"> </v>
      </c>
    </row>
    <row r="1076" spans="1:1">
      <c r="A1076" t="str">
        <f t="shared" si="16"/>
        <v xml:space="preserve"> </v>
      </c>
    </row>
    <row r="1077" spans="1:1">
      <c r="A1077" t="str">
        <f t="shared" si="16"/>
        <v xml:space="preserve"> </v>
      </c>
    </row>
    <row r="1078" spans="1:1">
      <c r="A1078" t="str">
        <f t="shared" si="16"/>
        <v xml:space="preserve"> </v>
      </c>
    </row>
    <row r="1079" spans="1:1">
      <c r="A1079" t="str">
        <f t="shared" si="16"/>
        <v xml:space="preserve"> </v>
      </c>
    </row>
    <row r="1080" spans="1:1">
      <c r="A1080" t="str">
        <f t="shared" si="16"/>
        <v xml:space="preserve"> </v>
      </c>
    </row>
    <row r="1081" spans="1:1">
      <c r="A1081" t="str">
        <f t="shared" si="16"/>
        <v xml:space="preserve"> </v>
      </c>
    </row>
    <row r="1082" spans="1:1">
      <c r="A1082" t="str">
        <f t="shared" si="16"/>
        <v xml:space="preserve"> </v>
      </c>
    </row>
    <row r="1083" spans="1:1">
      <c r="A1083" t="str">
        <f t="shared" si="16"/>
        <v xml:space="preserve"> </v>
      </c>
    </row>
    <row r="1084" spans="1:1">
      <c r="A1084" t="str">
        <f t="shared" si="16"/>
        <v xml:space="preserve"> </v>
      </c>
    </row>
    <row r="1085" spans="1:1">
      <c r="A1085" t="str">
        <f t="shared" si="16"/>
        <v xml:space="preserve"> </v>
      </c>
    </row>
    <row r="1086" spans="1:1">
      <c r="A1086" t="str">
        <f t="shared" si="16"/>
        <v xml:space="preserve"> </v>
      </c>
    </row>
    <row r="1087" spans="1:1">
      <c r="A1087" t="str">
        <f t="shared" si="16"/>
        <v xml:space="preserve"> </v>
      </c>
    </row>
    <row r="1088" spans="1:1">
      <c r="A1088" t="str">
        <f t="shared" si="16"/>
        <v xml:space="preserve"> </v>
      </c>
    </row>
    <row r="1089" spans="1:1">
      <c r="A1089" t="str">
        <f t="shared" si="16"/>
        <v xml:space="preserve"> </v>
      </c>
    </row>
    <row r="1090" spans="1:1">
      <c r="A1090" t="str">
        <f t="shared" si="16"/>
        <v xml:space="preserve"> </v>
      </c>
    </row>
    <row r="1091" spans="1:1">
      <c r="A1091" t="str">
        <f t="shared" si="16"/>
        <v xml:space="preserve"> </v>
      </c>
    </row>
    <row r="1092" spans="1:1">
      <c r="A1092" t="str">
        <f t="shared" si="16"/>
        <v xml:space="preserve"> </v>
      </c>
    </row>
    <row r="1093" spans="1:1">
      <c r="A1093" t="str">
        <f t="shared" si="16"/>
        <v xml:space="preserve"> </v>
      </c>
    </row>
    <row r="1094" spans="1:1">
      <c r="A1094" t="str">
        <f t="shared" si="16"/>
        <v xml:space="preserve"> </v>
      </c>
    </row>
    <row r="1095" spans="1:1">
      <c r="A1095" t="str">
        <f t="shared" si="16"/>
        <v xml:space="preserve"> </v>
      </c>
    </row>
    <row r="1096" spans="1:1">
      <c r="A1096" t="str">
        <f t="shared" si="16"/>
        <v xml:space="preserve"> </v>
      </c>
    </row>
    <row r="1097" spans="1:1">
      <c r="A1097" t="str">
        <f t="shared" ref="A1097:A1099" si="17">CONCATENATE(IF(B1096="Total :",B1096," "),B1097)</f>
        <v xml:space="preserve"> </v>
      </c>
    </row>
    <row r="1098" spans="1:1">
      <c r="A1098" t="str">
        <f t="shared" si="17"/>
        <v xml:space="preserve"> </v>
      </c>
    </row>
    <row r="1099" spans="1:1">
      <c r="A1099" t="str">
        <f t="shared" si="17"/>
        <v xml:space="preserve"> </v>
      </c>
    </row>
    <row r="1100" spans="1:1">
      <c r="A1100">
        <v>0</v>
      </c>
    </row>
  </sheetData>
  <mergeCells count="124">
    <mergeCell ref="B243:H243"/>
    <mergeCell ref="B9:H9"/>
    <mergeCell ref="B11:H11"/>
    <mergeCell ref="B13:H13"/>
    <mergeCell ref="B15:H15"/>
    <mergeCell ref="B17:H17"/>
    <mergeCell ref="B19:H19"/>
    <mergeCell ref="B1:H1"/>
    <mergeCell ref="B2:H2"/>
    <mergeCell ref="B3:H3"/>
    <mergeCell ref="B4:H4"/>
    <mergeCell ref="B6:H6"/>
    <mergeCell ref="B7:B8"/>
    <mergeCell ref="D7:E7"/>
    <mergeCell ref="F7:G7"/>
    <mergeCell ref="B33:H33"/>
    <mergeCell ref="B35:H35"/>
    <mergeCell ref="B37:H37"/>
    <mergeCell ref="B39:H39"/>
    <mergeCell ref="B41:H41"/>
    <mergeCell ref="B43:H43"/>
    <mergeCell ref="B21:H21"/>
    <mergeCell ref="B23:H23"/>
    <mergeCell ref="B25:H25"/>
    <mergeCell ref="B27:H27"/>
    <mergeCell ref="B29:H29"/>
    <mergeCell ref="B31:H31"/>
    <mergeCell ref="B59:H59"/>
    <mergeCell ref="B61:H61"/>
    <mergeCell ref="B63:H63"/>
    <mergeCell ref="B65:H65"/>
    <mergeCell ref="B67:H67"/>
    <mergeCell ref="B69:H69"/>
    <mergeCell ref="B45:H45"/>
    <mergeCell ref="B47:H47"/>
    <mergeCell ref="B53:H53"/>
    <mergeCell ref="B55:H55"/>
    <mergeCell ref="B57:H57"/>
    <mergeCell ref="B49:H49"/>
    <mergeCell ref="B83:H83"/>
    <mergeCell ref="B85:H85"/>
    <mergeCell ref="B87:H87"/>
    <mergeCell ref="B89:H89"/>
    <mergeCell ref="B91:H91"/>
    <mergeCell ref="B93:H93"/>
    <mergeCell ref="B71:H71"/>
    <mergeCell ref="B73:H73"/>
    <mergeCell ref="B75:H75"/>
    <mergeCell ref="B77:H77"/>
    <mergeCell ref="B79:H79"/>
    <mergeCell ref="B81:H81"/>
    <mergeCell ref="B107:H107"/>
    <mergeCell ref="B109:H109"/>
    <mergeCell ref="B111:H111"/>
    <mergeCell ref="B113:H113"/>
    <mergeCell ref="B115:H115"/>
    <mergeCell ref="B117:H117"/>
    <mergeCell ref="B95:H95"/>
    <mergeCell ref="B97:H97"/>
    <mergeCell ref="B99:H99"/>
    <mergeCell ref="B101:H101"/>
    <mergeCell ref="B103:H103"/>
    <mergeCell ref="B105:H105"/>
    <mergeCell ref="B131:H131"/>
    <mergeCell ref="B133:H133"/>
    <mergeCell ref="B135:H135"/>
    <mergeCell ref="B137:H137"/>
    <mergeCell ref="B139:H139"/>
    <mergeCell ref="B141:H141"/>
    <mergeCell ref="B119:H119"/>
    <mergeCell ref="B121:H121"/>
    <mergeCell ref="B123:H123"/>
    <mergeCell ref="B125:H125"/>
    <mergeCell ref="B127:H127"/>
    <mergeCell ref="B129:H129"/>
    <mergeCell ref="B155:H155"/>
    <mergeCell ref="B157:H157"/>
    <mergeCell ref="B159:H159"/>
    <mergeCell ref="B161:H161"/>
    <mergeCell ref="B163:H163"/>
    <mergeCell ref="B165:H165"/>
    <mergeCell ref="B143:H143"/>
    <mergeCell ref="B145:H145"/>
    <mergeCell ref="B147:H147"/>
    <mergeCell ref="B149:H149"/>
    <mergeCell ref="B151:H151"/>
    <mergeCell ref="B153:H153"/>
    <mergeCell ref="B179:H179"/>
    <mergeCell ref="B181:H181"/>
    <mergeCell ref="B183:H183"/>
    <mergeCell ref="B185:H185"/>
    <mergeCell ref="B187:H187"/>
    <mergeCell ref="B189:H189"/>
    <mergeCell ref="B167:H167"/>
    <mergeCell ref="B169:H169"/>
    <mergeCell ref="B171:H171"/>
    <mergeCell ref="B173:H173"/>
    <mergeCell ref="B175:H175"/>
    <mergeCell ref="B177:H177"/>
    <mergeCell ref="B203:H203"/>
    <mergeCell ref="B205:H205"/>
    <mergeCell ref="B207:H207"/>
    <mergeCell ref="B209:H209"/>
    <mergeCell ref="B211:H211"/>
    <mergeCell ref="B213:H213"/>
    <mergeCell ref="B191:H191"/>
    <mergeCell ref="B193:H193"/>
    <mergeCell ref="B195:H195"/>
    <mergeCell ref="B197:H197"/>
    <mergeCell ref="B199:H199"/>
    <mergeCell ref="B201:H201"/>
    <mergeCell ref="B227:H227"/>
    <mergeCell ref="B229:H229"/>
    <mergeCell ref="B231:H231"/>
    <mergeCell ref="B233:H233"/>
    <mergeCell ref="B235:H235"/>
    <mergeCell ref="B239:H239"/>
    <mergeCell ref="B215:H215"/>
    <mergeCell ref="B217:H217"/>
    <mergeCell ref="B219:H219"/>
    <mergeCell ref="B221:H221"/>
    <mergeCell ref="B223:H223"/>
    <mergeCell ref="B225:H225"/>
    <mergeCell ref="B237:H237"/>
  </mergeCells>
  <conditionalFormatting sqref="K1:M154 B155:M1048576">
    <cfRule type="cellIs" dxfId="5" priority="5" operator="lessThan">
      <formula>0</formula>
    </cfRule>
  </conditionalFormatting>
  <conditionalFormatting sqref="B155:J1048576">
    <cfRule type="cellIs" dxfId="4" priority="2" operator="lessThan">
      <formula>-0.001</formula>
    </cfRule>
    <cfRule type="cellIs" dxfId="3" priority="3" operator="lessThan">
      <formula>-0.001</formula>
    </cfRule>
    <cfRule type="cellIs" dxfId="2" priority="4" operator="lessThan">
      <formula>0</formula>
    </cfRule>
  </conditionalFormatting>
  <conditionalFormatting sqref="A1:XFD1048576">
    <cfRule type="cellIs" dxfId="1" priority="1" operator="lessThan">
      <formula>0</formula>
    </cfRule>
  </conditionalFormatting>
  <pageMargins left="0.69930555555555596" right="0.69930555555555596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sqref="A1:I29"/>
    </sheetView>
  </sheetViews>
  <sheetFormatPr defaultRowHeight="15"/>
  <sheetData>
    <row r="1" spans="1:9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</row>
    <row r="2" spans="1:9">
      <c r="A2" s="209" t="s">
        <v>83</v>
      </c>
      <c r="B2" s="210"/>
      <c r="C2" s="210"/>
      <c r="D2" s="210"/>
      <c r="E2" s="210"/>
      <c r="F2" s="210"/>
      <c r="G2" s="210"/>
      <c r="H2" s="210"/>
      <c r="I2" s="210"/>
    </row>
    <row r="3" spans="1:9">
      <c r="A3" s="211" t="s">
        <v>224</v>
      </c>
      <c r="B3" s="212"/>
      <c r="C3" s="212"/>
      <c r="D3" s="212"/>
      <c r="E3" s="212"/>
      <c r="F3" s="212"/>
      <c r="G3" s="212"/>
      <c r="H3" s="212"/>
      <c r="I3" s="212"/>
    </row>
    <row r="4" spans="1:9">
      <c r="A4" s="213" t="s">
        <v>85</v>
      </c>
      <c r="B4" s="214"/>
      <c r="C4" s="214"/>
      <c r="D4" s="271" t="s">
        <v>386</v>
      </c>
      <c r="E4" s="272"/>
      <c r="F4" s="272"/>
      <c r="G4" s="272"/>
      <c r="H4" s="272"/>
      <c r="I4" s="272"/>
    </row>
    <row r="5" spans="1:9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</row>
    <row r="6" spans="1:9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</row>
    <row r="7" spans="1:9">
      <c r="A7" s="205" t="s">
        <v>387</v>
      </c>
      <c r="B7" s="143">
        <v>0</v>
      </c>
      <c r="C7" s="144">
        <v>0</v>
      </c>
      <c r="D7" s="143">
        <v>1252</v>
      </c>
      <c r="E7" s="145">
        <v>5049.4369999999999</v>
      </c>
      <c r="F7" s="143">
        <v>1252</v>
      </c>
      <c r="G7" s="145">
        <v>5049.4369999999999</v>
      </c>
      <c r="H7" s="143">
        <v>0</v>
      </c>
      <c r="I7" s="145">
        <v>0</v>
      </c>
    </row>
    <row r="8" spans="1:9">
      <c r="A8" s="206"/>
      <c r="B8" s="143">
        <v>0</v>
      </c>
      <c r="C8" s="144">
        <v>0</v>
      </c>
      <c r="D8" s="143">
        <v>834</v>
      </c>
      <c r="E8" s="145">
        <v>4768.6000000000004</v>
      </c>
      <c r="F8" s="143">
        <v>834</v>
      </c>
      <c r="G8" s="145">
        <v>4768.6000000000004</v>
      </c>
      <c r="H8" s="143">
        <v>0</v>
      </c>
      <c r="I8" s="145">
        <v>0</v>
      </c>
    </row>
    <row r="9" spans="1:9">
      <c r="A9" s="205" t="s">
        <v>388</v>
      </c>
      <c r="B9" s="143">
        <v>1</v>
      </c>
      <c r="C9" s="144">
        <v>36.57</v>
      </c>
      <c r="D9" s="143">
        <v>1064</v>
      </c>
      <c r="E9" s="145">
        <v>4235.8770000000004</v>
      </c>
      <c r="F9" s="143">
        <v>1065</v>
      </c>
      <c r="G9" s="145">
        <v>4272.4470000000001</v>
      </c>
      <c r="H9" s="143">
        <v>0</v>
      </c>
      <c r="I9" s="145">
        <v>0</v>
      </c>
    </row>
    <row r="10" spans="1:9">
      <c r="A10" s="206"/>
      <c r="B10" s="143">
        <v>1</v>
      </c>
      <c r="C10" s="144">
        <v>33.643999999999998</v>
      </c>
      <c r="D10" s="143">
        <v>646</v>
      </c>
      <c r="E10" s="145">
        <v>3947.0720000000001</v>
      </c>
      <c r="F10" s="143">
        <v>647</v>
      </c>
      <c r="G10" s="145">
        <v>3980.7159999999999</v>
      </c>
      <c r="H10" s="143">
        <v>0</v>
      </c>
      <c r="I10" s="145">
        <v>0</v>
      </c>
    </row>
    <row r="11" spans="1:9">
      <c r="A11" s="205" t="s">
        <v>389</v>
      </c>
      <c r="B11" s="143">
        <v>448</v>
      </c>
      <c r="C11" s="144">
        <v>2156.3510000000001</v>
      </c>
      <c r="D11" s="143">
        <v>0</v>
      </c>
      <c r="E11" s="145">
        <v>0</v>
      </c>
      <c r="F11" s="143">
        <v>0</v>
      </c>
      <c r="G11" s="145">
        <v>0</v>
      </c>
      <c r="H11" s="143">
        <v>448</v>
      </c>
      <c r="I11" s="145">
        <v>2156.3510000000001</v>
      </c>
    </row>
    <row r="12" spans="1:9">
      <c r="A12" s="206"/>
      <c r="B12" s="143">
        <v>447</v>
      </c>
      <c r="C12" s="144">
        <v>1498.318</v>
      </c>
      <c r="D12" s="143">
        <v>0</v>
      </c>
      <c r="E12" s="145">
        <v>0</v>
      </c>
      <c r="F12" s="143">
        <v>0</v>
      </c>
      <c r="G12" s="145">
        <v>0</v>
      </c>
      <c r="H12" s="143">
        <v>447</v>
      </c>
      <c r="I12" s="145">
        <v>1498.318</v>
      </c>
    </row>
    <row r="13" spans="1:9">
      <c r="A13" s="205" t="s">
        <v>390</v>
      </c>
      <c r="B13" s="143">
        <v>3365</v>
      </c>
      <c r="C13" s="144">
        <v>9754.973</v>
      </c>
      <c r="D13" s="143">
        <v>186</v>
      </c>
      <c r="E13" s="145">
        <v>1194.76</v>
      </c>
      <c r="F13" s="143">
        <v>575</v>
      </c>
      <c r="G13" s="145">
        <v>1769.5609999999999</v>
      </c>
      <c r="H13" s="143">
        <v>2976</v>
      </c>
      <c r="I13" s="145">
        <v>9180.1720000000005</v>
      </c>
    </row>
    <row r="14" spans="1:9">
      <c r="A14" s="206"/>
      <c r="B14" s="143">
        <v>3351</v>
      </c>
      <c r="C14" s="144">
        <v>6919.63</v>
      </c>
      <c r="D14" s="143">
        <v>186</v>
      </c>
      <c r="E14" s="145">
        <v>758.90099999999995</v>
      </c>
      <c r="F14" s="143">
        <v>575</v>
      </c>
      <c r="G14" s="145">
        <v>1213.422</v>
      </c>
      <c r="H14" s="143">
        <v>2962</v>
      </c>
      <c r="I14" s="145">
        <v>6465.1090000000004</v>
      </c>
    </row>
    <row r="15" spans="1:9">
      <c r="A15" s="205" t="s">
        <v>391</v>
      </c>
      <c r="B15" s="143">
        <v>65468</v>
      </c>
      <c r="C15" s="144">
        <v>144086.674</v>
      </c>
      <c r="D15" s="143">
        <v>1635</v>
      </c>
      <c r="E15" s="145">
        <v>11962.252</v>
      </c>
      <c r="F15" s="143">
        <v>1064</v>
      </c>
      <c r="G15" s="145">
        <v>4090.7869999999998</v>
      </c>
      <c r="H15" s="143">
        <v>66039</v>
      </c>
      <c r="I15" s="145">
        <v>151958.139</v>
      </c>
    </row>
    <row r="16" spans="1:9">
      <c r="A16" s="206"/>
      <c r="B16" s="143">
        <v>36447</v>
      </c>
      <c r="C16" s="144">
        <v>132884.29399999999</v>
      </c>
      <c r="D16" s="143">
        <v>1578</v>
      </c>
      <c r="E16" s="145">
        <v>11157.705</v>
      </c>
      <c r="F16" s="143">
        <v>646</v>
      </c>
      <c r="G16" s="145">
        <v>3813.5889999999999</v>
      </c>
      <c r="H16" s="143">
        <v>37379</v>
      </c>
      <c r="I16" s="145">
        <v>140228.40999999997</v>
      </c>
    </row>
    <row r="17" spans="1:9">
      <c r="A17" s="205" t="s">
        <v>392</v>
      </c>
      <c r="B17" s="143">
        <v>1258</v>
      </c>
      <c r="C17" s="144">
        <v>4102.0169999999998</v>
      </c>
      <c r="D17" s="143">
        <v>0</v>
      </c>
      <c r="E17" s="145">
        <v>0</v>
      </c>
      <c r="F17" s="143">
        <v>0</v>
      </c>
      <c r="G17" s="145">
        <v>0</v>
      </c>
      <c r="H17" s="143">
        <v>1258</v>
      </c>
      <c r="I17" s="145">
        <v>4102.0169999999998</v>
      </c>
    </row>
    <row r="18" spans="1:9">
      <c r="A18" s="206"/>
      <c r="B18" s="143">
        <v>217</v>
      </c>
      <c r="C18" s="144">
        <v>2946.674</v>
      </c>
      <c r="D18" s="143">
        <v>0</v>
      </c>
      <c r="E18" s="145">
        <v>0</v>
      </c>
      <c r="F18" s="143">
        <v>0</v>
      </c>
      <c r="G18" s="145">
        <v>0</v>
      </c>
      <c r="H18" s="143">
        <v>217</v>
      </c>
      <c r="I18" s="145">
        <v>2946.674</v>
      </c>
    </row>
    <row r="19" spans="1:9">
      <c r="A19" s="205" t="s">
        <v>393</v>
      </c>
      <c r="B19" s="143">
        <v>28</v>
      </c>
      <c r="C19" s="144">
        <v>70.75</v>
      </c>
      <c r="D19" s="143">
        <v>3</v>
      </c>
      <c r="E19" s="145">
        <v>7.6660000000000004</v>
      </c>
      <c r="F19" s="143">
        <v>1</v>
      </c>
      <c r="G19" s="145">
        <v>2.1859999999999999</v>
      </c>
      <c r="H19" s="143">
        <v>30</v>
      </c>
      <c r="I19" s="145">
        <v>76.22999999999999</v>
      </c>
    </row>
    <row r="20" spans="1:9">
      <c r="A20" s="206"/>
      <c r="B20" s="143">
        <v>28</v>
      </c>
      <c r="C20" s="144">
        <v>51.204999999999998</v>
      </c>
      <c r="D20" s="143">
        <v>3</v>
      </c>
      <c r="E20" s="145">
        <v>4.6120000000000001</v>
      </c>
      <c r="F20" s="143">
        <v>1</v>
      </c>
      <c r="G20" s="145">
        <v>1.64</v>
      </c>
      <c r="H20" s="143">
        <v>30</v>
      </c>
      <c r="I20" s="145">
        <v>54.177</v>
      </c>
    </row>
    <row r="21" spans="1:9">
      <c r="A21" s="205" t="s">
        <v>394</v>
      </c>
      <c r="B21" s="143">
        <v>704</v>
      </c>
      <c r="C21" s="144">
        <v>5741.64</v>
      </c>
      <c r="D21" s="143">
        <v>4235</v>
      </c>
      <c r="E21" s="145">
        <v>24296.282999999999</v>
      </c>
      <c r="F21" s="143">
        <v>1628</v>
      </c>
      <c r="G21" s="145">
        <v>11493.503000000001</v>
      </c>
      <c r="H21" s="143">
        <v>3311</v>
      </c>
      <c r="I21" s="145">
        <v>18544.419999999998</v>
      </c>
    </row>
    <row r="22" spans="1:9">
      <c r="A22" s="206"/>
      <c r="B22" s="143">
        <v>704</v>
      </c>
      <c r="C22" s="144">
        <v>5278.3549999999996</v>
      </c>
      <c r="D22" s="143">
        <v>3269</v>
      </c>
      <c r="E22" s="145">
        <v>22639.819</v>
      </c>
      <c r="F22" s="143">
        <v>1571</v>
      </c>
      <c r="G22" s="145">
        <v>10740.609</v>
      </c>
      <c r="H22" s="143">
        <v>2402</v>
      </c>
      <c r="I22" s="145">
        <v>17177.564999999999</v>
      </c>
    </row>
    <row r="23" spans="1:9">
      <c r="A23" s="205" t="s">
        <v>395</v>
      </c>
      <c r="B23" s="143">
        <v>8</v>
      </c>
      <c r="C23" s="144">
        <v>47.6</v>
      </c>
      <c r="D23" s="143">
        <v>0</v>
      </c>
      <c r="E23" s="145">
        <v>0</v>
      </c>
      <c r="F23" s="143">
        <v>0</v>
      </c>
      <c r="G23" s="145">
        <v>0</v>
      </c>
      <c r="H23" s="143">
        <v>8</v>
      </c>
      <c r="I23" s="145">
        <v>47.6</v>
      </c>
    </row>
    <row r="24" spans="1:9">
      <c r="A24" s="206"/>
      <c r="B24" s="143">
        <v>8</v>
      </c>
      <c r="C24" s="144">
        <v>43.792000000000002</v>
      </c>
      <c r="D24" s="143">
        <v>0</v>
      </c>
      <c r="E24" s="145">
        <v>0</v>
      </c>
      <c r="F24" s="143">
        <v>0</v>
      </c>
      <c r="G24" s="145">
        <v>0</v>
      </c>
      <c r="H24" s="143">
        <v>8</v>
      </c>
      <c r="I24" s="145">
        <v>43.792000000000002</v>
      </c>
    </row>
    <row r="25" spans="1:9">
      <c r="A25" s="205" t="s">
        <v>396</v>
      </c>
      <c r="B25" s="143">
        <v>376</v>
      </c>
      <c r="C25" s="144">
        <v>1718.317</v>
      </c>
      <c r="D25" s="143">
        <v>0</v>
      </c>
      <c r="E25" s="145">
        <v>0</v>
      </c>
      <c r="F25" s="143">
        <v>0</v>
      </c>
      <c r="G25" s="145">
        <v>0</v>
      </c>
      <c r="H25" s="143">
        <v>376</v>
      </c>
      <c r="I25" s="145">
        <v>1718.317</v>
      </c>
    </row>
    <row r="26" spans="1:9">
      <c r="A26" s="206"/>
      <c r="B26" s="143">
        <v>365</v>
      </c>
      <c r="C26" s="144">
        <v>1161.81</v>
      </c>
      <c r="D26" s="143">
        <v>0</v>
      </c>
      <c r="E26" s="145">
        <v>0</v>
      </c>
      <c r="F26" s="143">
        <v>0</v>
      </c>
      <c r="G26" s="145">
        <v>0</v>
      </c>
      <c r="H26" s="143">
        <v>365</v>
      </c>
      <c r="I26" s="145">
        <v>1161.81</v>
      </c>
    </row>
    <row r="27" spans="1:9">
      <c r="A27" s="201" t="s">
        <v>20</v>
      </c>
      <c r="B27" s="146">
        <v>71656</v>
      </c>
      <c r="C27" s="147">
        <v>167714.89199999999</v>
      </c>
      <c r="D27" s="146">
        <v>8375</v>
      </c>
      <c r="E27" s="147">
        <v>46746.275000000001</v>
      </c>
      <c r="F27" s="146">
        <v>5585</v>
      </c>
      <c r="G27" s="147">
        <v>26677.920999999998</v>
      </c>
      <c r="H27" s="146">
        <v>74446</v>
      </c>
      <c r="I27" s="147">
        <v>187783.24600000001</v>
      </c>
    </row>
    <row r="28" spans="1:9">
      <c r="A28" s="202"/>
      <c r="B28" s="146">
        <v>41568</v>
      </c>
      <c r="C28" s="147">
        <v>150817.72200000001</v>
      </c>
      <c r="D28" s="146">
        <v>6516</v>
      </c>
      <c r="E28" s="142">
        <v>43276.709000000003</v>
      </c>
      <c r="F28" s="146">
        <v>4274</v>
      </c>
      <c r="G28" s="142">
        <v>24518.576000000001</v>
      </c>
      <c r="H28" s="146">
        <v>43810</v>
      </c>
      <c r="I28" s="147">
        <v>169575.85499999998</v>
      </c>
    </row>
    <row r="29" spans="1:9">
      <c r="A29" s="203" t="s">
        <v>385</v>
      </c>
      <c r="B29" s="204"/>
      <c r="C29" s="204"/>
      <c r="D29" s="204"/>
      <c r="E29" s="204"/>
      <c r="F29" s="204"/>
      <c r="G29" s="204"/>
      <c r="H29" s="204"/>
      <c r="I29" s="204"/>
    </row>
  </sheetData>
  <mergeCells count="22">
    <mergeCell ref="A19:A20"/>
    <mergeCell ref="A21:A22"/>
    <mergeCell ref="A23:A24"/>
    <mergeCell ref="A25:A26"/>
    <mergeCell ref="A27:A28"/>
    <mergeCell ref="A29:I29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48"/>
  <sheetViews>
    <sheetView workbookViewId="0">
      <selection sqref="A1:E1"/>
    </sheetView>
  </sheetViews>
  <sheetFormatPr defaultColWidth="9" defaultRowHeight="15"/>
  <cols>
    <col min="1" max="1" width="0.42578125" customWidth="1"/>
    <col min="2" max="2" width="9.140625" style="14" bestFit="1" customWidth="1"/>
    <col min="3" max="3" width="24.42578125" style="14" bestFit="1" customWidth="1"/>
    <col min="4" max="5" width="11.42578125" style="15" customWidth="1"/>
    <col min="6" max="6" width="2.5703125" customWidth="1"/>
    <col min="7" max="7" width="0.42578125" customWidth="1"/>
    <col min="8" max="8" width="9.140625" bestFit="1" customWidth="1"/>
    <col min="9" max="9" width="25.85546875" bestFit="1" customWidth="1"/>
    <col min="10" max="10" width="12" customWidth="1"/>
    <col min="11" max="11" width="9.140625" customWidth="1"/>
    <col min="12" max="12" width="3.5703125" hidden="1" customWidth="1"/>
    <col min="13" max="13" width="7.7109375" style="14" hidden="1" customWidth="1"/>
    <col min="14" max="14" width="10.42578125" style="15" hidden="1" customWidth="1"/>
    <col min="15" max="15" width="9.140625" style="15" hidden="1" customWidth="1"/>
    <col min="16" max="16" width="10" style="15" hidden="1" customWidth="1"/>
    <col min="17" max="17" width="4.140625" hidden="1" customWidth="1"/>
    <col min="18" max="18" width="6.140625" style="16" hidden="1" customWidth="1"/>
    <col min="19" max="20" width="10.42578125" style="15" hidden="1" customWidth="1"/>
    <col min="21" max="21" width="9.140625" customWidth="1"/>
    <col min="22" max="24" width="9" customWidth="1"/>
  </cols>
  <sheetData>
    <row r="1" spans="1:20" s="10" customFormat="1" ht="36" customHeight="1" thickBot="1">
      <c r="A1" s="260" t="s">
        <v>41</v>
      </c>
      <c r="B1" s="260"/>
      <c r="C1" s="260"/>
      <c r="D1" s="260"/>
      <c r="E1" s="260"/>
      <c r="G1" s="261" t="s">
        <v>42</v>
      </c>
      <c r="H1" s="261"/>
      <c r="I1" s="261"/>
      <c r="J1" s="261"/>
      <c r="K1" s="26" t="s">
        <v>43</v>
      </c>
      <c r="M1" s="262" t="s">
        <v>44</v>
      </c>
      <c r="N1" s="263"/>
      <c r="O1" s="263"/>
      <c r="P1" s="264"/>
      <c r="Q1" s="72"/>
      <c r="R1" s="265" t="s">
        <v>45</v>
      </c>
      <c r="S1" s="266"/>
      <c r="T1" s="267"/>
    </row>
    <row r="2" spans="1:20" s="10" customFormat="1" ht="19.5" thickBot="1">
      <c r="A2" s="253" t="s">
        <v>81</v>
      </c>
      <c r="B2" s="253"/>
      <c r="C2" s="253"/>
      <c r="D2" s="253"/>
      <c r="E2" s="253"/>
      <c r="G2" s="253" t="str">
        <f>A2</f>
        <v>Date :- 25/09/2023</v>
      </c>
      <c r="H2" s="253"/>
      <c r="I2" s="253"/>
      <c r="J2" s="253"/>
      <c r="K2" s="26">
        <v>6000</v>
      </c>
      <c r="M2" s="268" t="str">
        <f>A2</f>
        <v>Date :- 25/09/2023</v>
      </c>
      <c r="N2" s="269"/>
      <c r="O2" s="269"/>
      <c r="P2" s="270"/>
      <c r="R2" s="27"/>
      <c r="S2" s="63"/>
      <c r="T2" s="63"/>
    </row>
    <row r="3" spans="1:20" s="11" customFormat="1" ht="23.25" hidden="1" customHeight="1">
      <c r="A3" s="249" t="s">
        <v>46</v>
      </c>
      <c r="B3" s="250"/>
      <c r="C3" s="161"/>
      <c r="D3" s="17" t="e">
        <f>CONCATENATE(ROUND(D5+#REF!,0),"g")</f>
        <v>#REF!</v>
      </c>
      <c r="E3" s="17" t="e">
        <f>CONCATENATE(ROUND(E5+#REF!,0),"g")</f>
        <v>#REF!</v>
      </c>
      <c r="G3" s="251" t="s">
        <v>47</v>
      </c>
      <c r="H3" s="252"/>
      <c r="I3" s="162"/>
      <c r="J3" s="18" t="e">
        <f>CONCATENATE(ROUND(J5+#REF!,0))</f>
        <v>#REF!</v>
      </c>
      <c r="M3" s="28"/>
      <c r="N3" s="29"/>
      <c r="O3" s="17" t="e">
        <f>CONCATENATE(ROUND(O5+#REF!,0),"g")</f>
        <v>#REF!</v>
      </c>
      <c r="P3" s="17" t="e">
        <f>CONCATENATE(ROUND(P5+#REF!,0),"g")</f>
        <v>#REF!</v>
      </c>
      <c r="R3" s="30"/>
      <c r="S3" s="17" t="e">
        <f>CONCATENATE(ROUND(S5+#REF!,0),"g")</f>
        <v>#REF!</v>
      </c>
      <c r="T3" s="17" t="e">
        <f>CONCATENATE(ROUND(T5+#REF!,0),"g")</f>
        <v>#REF!</v>
      </c>
    </row>
    <row r="4" spans="1:20" s="10" customFormat="1" ht="9.75" hidden="1" customHeight="1">
      <c r="A4" s="253"/>
      <c r="B4" s="253"/>
      <c r="C4" s="253"/>
      <c r="D4" s="253"/>
      <c r="E4" s="253"/>
      <c r="G4" s="253"/>
      <c r="H4" s="253"/>
      <c r="I4" s="253"/>
      <c r="J4" s="253"/>
      <c r="M4" s="31"/>
      <c r="N4" s="32"/>
      <c r="O4" s="32"/>
      <c r="P4" s="33"/>
      <c r="R4" s="27"/>
      <c r="S4" s="63"/>
      <c r="T4" s="63"/>
    </row>
    <row r="5" spans="1:20" s="12" customFormat="1" ht="17.25" customHeight="1" thickBot="1">
      <c r="A5" s="254" t="s">
        <v>48</v>
      </c>
      <c r="B5" s="255"/>
      <c r="C5" s="256"/>
      <c r="D5" s="19">
        <f>SUM(D7:D32)</f>
        <v>1523776.9770000004</v>
      </c>
      <c r="E5" s="19">
        <f>SUM(E7:E32)</f>
        <v>1365818.9289999998</v>
      </c>
      <c r="G5" s="257" t="s">
        <v>49</v>
      </c>
      <c r="H5" s="258"/>
      <c r="I5" s="259"/>
      <c r="J5" s="19">
        <f>SUM(J7:J32)</f>
        <v>3506774.4128219183</v>
      </c>
      <c r="M5" s="34"/>
      <c r="N5" s="35"/>
      <c r="O5" s="36">
        <f>SUM(O7:O32)</f>
        <v>1514669.7529999998</v>
      </c>
      <c r="P5" s="37">
        <f>SUM(P7:P32)</f>
        <v>1357247.4639999995</v>
      </c>
      <c r="R5" s="38"/>
      <c r="S5" s="45">
        <f>SUM(S7:S32)</f>
        <v>27.689999999973224</v>
      </c>
      <c r="T5" s="45">
        <f>SUM(T7:T32)</f>
        <v>25.392000000021653</v>
      </c>
    </row>
    <row r="6" spans="1:20" s="171" customFormat="1" ht="30" thickTop="1" thickBot="1">
      <c r="A6" s="243"/>
      <c r="B6" s="168" t="s">
        <v>1</v>
      </c>
      <c r="C6" s="168" t="s">
        <v>1</v>
      </c>
      <c r="D6" s="169" t="s">
        <v>50</v>
      </c>
      <c r="E6" s="170" t="s">
        <v>51</v>
      </c>
      <c r="G6" s="246"/>
      <c r="H6" s="172" t="s">
        <v>1</v>
      </c>
      <c r="I6" s="172" t="s">
        <v>1</v>
      </c>
      <c r="J6" s="173" t="s">
        <v>52</v>
      </c>
      <c r="M6" s="174" t="s">
        <v>1</v>
      </c>
      <c r="N6" s="174" t="s">
        <v>53</v>
      </c>
      <c r="O6" s="175" t="s">
        <v>50</v>
      </c>
      <c r="P6" s="176" t="s">
        <v>51</v>
      </c>
      <c r="R6" s="111"/>
      <c r="S6" s="177"/>
      <c r="T6" s="178"/>
    </row>
    <row r="7" spans="1:20" s="13" customFormat="1" ht="16.5" thickTop="1" thickBot="1">
      <c r="A7" s="244"/>
      <c r="B7" s="20" t="s">
        <v>25</v>
      </c>
      <c r="C7" s="164" t="str">
        <f>VLOOKUP(B7,Sheet1!$B$1:$C$36,2,FALSE)</f>
        <v>BMT BRANCH</v>
      </c>
      <c r="D7" s="21">
        <f>VLOOKUP($B7,CSPL!$A$7:$J$114,10,FALSE)</f>
        <v>103739.19</v>
      </c>
      <c r="E7" s="22">
        <f>VLOOKUP($N7,CSPL!$A$7:$J$114,10,FALSE)</f>
        <v>91453.479000000007</v>
      </c>
      <c r="G7" s="247"/>
      <c r="H7" s="20" t="s">
        <v>25</v>
      </c>
      <c r="I7" s="166" t="str">
        <f>VLOOKUP(H7,Sheet1!$B$1:$C$35,2,FALSE)</f>
        <v>BMT BRANCH</v>
      </c>
      <c r="J7" s="23">
        <f>(D7*K2)*14%/365</f>
        <v>238742.24547945207</v>
      </c>
      <c r="M7" s="39" t="s">
        <v>25</v>
      </c>
      <c r="N7" s="40" t="str">
        <f t="shared" ref="N7:N31" si="0">CONCATENATE(B7,"-F")</f>
        <v>BMT-F</v>
      </c>
      <c r="O7" s="59">
        <f>VLOOKUP(M7,CSPL!$A$7:$D$114,4,FALSE)</f>
        <v>105700.503</v>
      </c>
      <c r="P7" s="60">
        <f>VLOOKUP(N7,CSPL!$A$7:$D$114,4,FALSE)</f>
        <v>93251.112999999998</v>
      </c>
      <c r="R7" s="112" t="s">
        <v>25</v>
      </c>
      <c r="S7" s="110">
        <f>O7-[1]Report!D7</f>
        <v>0</v>
      </c>
      <c r="T7" s="110">
        <f>P7-[1]Report!E7</f>
        <v>0</v>
      </c>
    </row>
    <row r="8" spans="1:20" s="13" customFormat="1" ht="16.5" thickTop="1" thickBot="1">
      <c r="A8" s="244"/>
      <c r="B8" s="20" t="s">
        <v>21</v>
      </c>
      <c r="C8" s="164" t="str">
        <f>VLOOKUP(B8,Sheet1!$B$1:$C$36,2,FALSE)</f>
        <v>Pune Branch</v>
      </c>
      <c r="D8" s="21">
        <f>VLOOKUP($B8,CSPL!$A$7:$J$114,10,FALSE)</f>
        <v>54678.233</v>
      </c>
      <c r="E8" s="22">
        <f>VLOOKUP($N8,CSPL!$A$7:$J$114,10,FALSE)</f>
        <v>47902.658000000003</v>
      </c>
      <c r="G8" s="247"/>
      <c r="H8" s="20" t="s">
        <v>21</v>
      </c>
      <c r="I8" s="166" t="str">
        <f>VLOOKUP(H8,Sheet1!$B$1:$C$35,2,FALSE)</f>
        <v>Pune Branch</v>
      </c>
      <c r="J8" s="23">
        <f>(D8*K2)*14%/365</f>
        <v>125834.83758904111</v>
      </c>
      <c r="M8" s="41" t="s">
        <v>21</v>
      </c>
      <c r="N8" s="42" t="str">
        <f t="shared" si="0"/>
        <v>PN-F</v>
      </c>
      <c r="O8" s="59">
        <f>VLOOKUP(M8,CSPL!$A$7:$D$114,4,FALSE)</f>
        <v>54678.233</v>
      </c>
      <c r="P8" s="60">
        <f>VLOOKUP(N8,CSPL!$A$7:$D$114,4,FALSE)</f>
        <v>47902.658000000003</v>
      </c>
      <c r="R8" s="113" t="s">
        <v>21</v>
      </c>
      <c r="S8" s="110">
        <f>O8-[1]Report!D8</f>
        <v>0</v>
      </c>
      <c r="T8" s="110">
        <f>P8-[1]Report!E8</f>
        <v>0</v>
      </c>
    </row>
    <row r="9" spans="1:20" s="13" customFormat="1" ht="16.5" thickTop="1" thickBot="1">
      <c r="A9" s="244"/>
      <c r="B9" s="20" t="s">
        <v>22</v>
      </c>
      <c r="C9" s="164" t="str">
        <f>VLOOKUP(B9,Sheet1!$B$1:$C$36,2,FALSE)</f>
        <v>Chinchwad Branch</v>
      </c>
      <c r="D9" s="21">
        <f>VLOOKUP($B9,CSPL!$A$7:$J$114,10,FALSE)</f>
        <v>59479.385000000002</v>
      </c>
      <c r="E9" s="22">
        <f>VLOOKUP($N9,CSPL!$A$7:$J$114,10,FALSE)</f>
        <v>51648.97</v>
      </c>
      <c r="G9" s="247"/>
      <c r="H9" s="20" t="s">
        <v>22</v>
      </c>
      <c r="I9" s="166" t="str">
        <f>VLOOKUP(H9,Sheet1!$B$1:$C$35,2,FALSE)</f>
        <v>Chinchwad Branch</v>
      </c>
      <c r="J9" s="23">
        <f>(D9*K2)*14%/365</f>
        <v>136884.06410958906</v>
      </c>
      <c r="M9" s="41" t="s">
        <v>22</v>
      </c>
      <c r="N9" s="42" t="str">
        <f t="shared" si="0"/>
        <v>CH-F</v>
      </c>
      <c r="O9" s="59">
        <f>VLOOKUP(M9,CSPL!$A$7:$D$114,4,FALSE)</f>
        <v>59479.385000000002</v>
      </c>
      <c r="P9" s="60">
        <f>VLOOKUP(N9,CSPL!$A$7:$D$114,4,FALSE)</f>
        <v>51648.97</v>
      </c>
      <c r="R9" s="113" t="s">
        <v>22</v>
      </c>
      <c r="S9" s="110">
        <f>O9-[1]Report!D9</f>
        <v>0</v>
      </c>
      <c r="T9" s="110">
        <f>P9-[1]Report!E9</f>
        <v>0</v>
      </c>
    </row>
    <row r="10" spans="1:20" s="13" customFormat="1" ht="16.5" thickTop="1" thickBot="1">
      <c r="A10" s="244"/>
      <c r="B10" s="20" t="s">
        <v>28</v>
      </c>
      <c r="C10" s="164" t="str">
        <f>VLOOKUP(B10,Sheet1!$B$1:$C$36,2,FALSE)</f>
        <v>CHANDANNAGAR</v>
      </c>
      <c r="D10" s="21">
        <f>VLOOKUP($B10,CSPL!$A$7:$J$114,10,FALSE)</f>
        <v>55300.362000000001</v>
      </c>
      <c r="E10" s="22">
        <f>VLOOKUP($N10,CSPL!$A$7:$J$114,10,FALSE)</f>
        <v>49288.178999999996</v>
      </c>
      <c r="G10" s="247"/>
      <c r="H10" s="20" t="s">
        <v>28</v>
      </c>
      <c r="I10" s="166" t="str">
        <f>VLOOKUP(H10,Sheet1!$B$1:$C$35,2,FALSE)</f>
        <v>CHANDANNAGAR</v>
      </c>
      <c r="J10" s="23">
        <f>(D10*K2)*14%/365</f>
        <v>127266.58652054796</v>
      </c>
      <c r="M10" s="41" t="s">
        <v>28</v>
      </c>
      <c r="N10" s="42" t="str">
        <f t="shared" si="0"/>
        <v>CN-F</v>
      </c>
      <c r="O10" s="59">
        <f>VLOOKUP(M10,CSPL!$A$7:$D$114,4,FALSE)</f>
        <v>55300.362000000001</v>
      </c>
      <c r="P10" s="60">
        <f>VLOOKUP(N10,CSPL!$A$7:$D$114,4,FALSE)</f>
        <v>49288.178999999996</v>
      </c>
      <c r="R10" s="113" t="s">
        <v>28</v>
      </c>
      <c r="S10" s="110">
        <f>O10-[1]Report!D10</f>
        <v>0</v>
      </c>
      <c r="T10" s="110">
        <f>P10-[1]Report!E10</f>
        <v>0</v>
      </c>
    </row>
    <row r="11" spans="1:20" s="13" customFormat="1" ht="16.5" thickTop="1" thickBot="1">
      <c r="A11" s="244"/>
      <c r="B11" s="20" t="s">
        <v>29</v>
      </c>
      <c r="C11" s="164" t="str">
        <f>VLOOKUP(B11,Sheet1!$B$1:$C$36,2,FALSE)</f>
        <v>AKLUJ BRANCH</v>
      </c>
      <c r="D11" s="21">
        <f>VLOOKUP($B11,CSPL!$A$7:$J$114,10,FALSE)</f>
        <v>49162.276999999995</v>
      </c>
      <c r="E11" s="22">
        <f>VLOOKUP($N11,CSPL!$A$7:$J$114,10,FALSE)</f>
        <v>43341.062000000005</v>
      </c>
      <c r="G11" s="247"/>
      <c r="H11" s="20" t="s">
        <v>29</v>
      </c>
      <c r="I11" s="166" t="str">
        <f>VLOOKUP(H11,Sheet1!$B$1:$C$35,2,FALSE)</f>
        <v>AKLUJ BRANCH</v>
      </c>
      <c r="J11" s="23">
        <f>(D11*K2)*14%/365</f>
        <v>113140.58268493149</v>
      </c>
      <c r="M11" s="41" t="s">
        <v>29</v>
      </c>
      <c r="N11" s="42" t="str">
        <f t="shared" si="0"/>
        <v>AJ-F</v>
      </c>
      <c r="O11" s="59">
        <f>VLOOKUP(M11,CSPL!$A$7:$D$114,4,FALSE)</f>
        <v>48737.182999999997</v>
      </c>
      <c r="P11" s="60">
        <f>VLOOKUP(N11,CSPL!$A$7:$D$114,4,FALSE)</f>
        <v>42924.673000000003</v>
      </c>
      <c r="R11" s="113" t="s">
        <v>29</v>
      </c>
      <c r="S11" s="110">
        <f>O11-[1]Report!D11</f>
        <v>0</v>
      </c>
      <c r="T11" s="110">
        <f>P11-[1]Report!E11</f>
        <v>0</v>
      </c>
    </row>
    <row r="12" spans="1:20" s="13" customFormat="1" ht="16.5" thickTop="1" thickBot="1">
      <c r="A12" s="244"/>
      <c r="B12" s="20" t="s">
        <v>30</v>
      </c>
      <c r="C12" s="164" t="str">
        <f>VLOOKUP(B12,Sheet1!$B$1:$C$36,2,FALSE)</f>
        <v>KARAD BRANCH</v>
      </c>
      <c r="D12" s="21">
        <f>VLOOKUP($B12,CSPL!$A$7:$J$114,10,FALSE)</f>
        <v>55202.951000000001</v>
      </c>
      <c r="E12" s="22">
        <f>VLOOKUP($N12,CSPL!$A$7:$J$114,10,FALSE)</f>
        <v>48758.121999999996</v>
      </c>
      <c r="G12" s="247"/>
      <c r="H12" s="20" t="s">
        <v>30</v>
      </c>
      <c r="I12" s="166" t="str">
        <f>VLOOKUP(H12,Sheet1!$B$1:$C$35,2,FALSE)</f>
        <v>KARAD BRANCH</v>
      </c>
      <c r="J12" s="23">
        <f>(D12*K2)*14%/365</f>
        <v>127042.40778082193</v>
      </c>
      <c r="M12" s="41" t="s">
        <v>30</v>
      </c>
      <c r="N12" s="42" t="str">
        <f t="shared" si="0"/>
        <v>KD-F</v>
      </c>
      <c r="O12" s="59">
        <f>VLOOKUP(M12,CSPL!$A$7:$D$114,4,FALSE)</f>
        <v>55883.402999999998</v>
      </c>
      <c r="P12" s="60">
        <f>VLOOKUP(N12,CSPL!$A$7:$D$114,4,FALSE)</f>
        <v>49377.186999999998</v>
      </c>
      <c r="R12" s="113" t="s">
        <v>30</v>
      </c>
      <c r="S12" s="110">
        <f>O12-[1]Report!D12</f>
        <v>0</v>
      </c>
      <c r="T12" s="110">
        <f>P12-[1]Report!E12</f>
        <v>0</v>
      </c>
    </row>
    <row r="13" spans="1:20" s="13" customFormat="1" ht="16.5" thickTop="1" thickBot="1">
      <c r="A13" s="244"/>
      <c r="B13" s="20" t="s">
        <v>31</v>
      </c>
      <c r="C13" s="164" t="str">
        <f>VLOOKUP(B13,Sheet1!$B$1:$C$36,2,FALSE)</f>
        <v>SATARA BRANCH</v>
      </c>
      <c r="D13" s="21">
        <f>VLOOKUP($B13,CSPL!$A$7:$J$114,10,FALSE)</f>
        <v>51767.280000000006</v>
      </c>
      <c r="E13" s="22">
        <f>VLOOKUP($N13,CSPL!$A$7:$J$114,10,FALSE)</f>
        <v>45197.612000000001</v>
      </c>
      <c r="G13" s="247"/>
      <c r="H13" s="20" t="s">
        <v>31</v>
      </c>
      <c r="I13" s="166" t="str">
        <f>VLOOKUP(H13,Sheet1!$B$1:$C$35,2,FALSE)</f>
        <v>SATARA BRANCH</v>
      </c>
      <c r="J13" s="23">
        <f>(D13*K2)*14%/365</f>
        <v>119135.6580821918</v>
      </c>
      <c r="M13" s="41" t="s">
        <v>31</v>
      </c>
      <c r="N13" s="42" t="str">
        <f t="shared" si="0"/>
        <v>ST-F</v>
      </c>
      <c r="O13" s="59">
        <f>VLOOKUP(M13,CSPL!$A$7:$D$114,4,FALSE)</f>
        <v>52746.447</v>
      </c>
      <c r="P13" s="60">
        <f>VLOOKUP(N13,CSPL!$A$7:$D$114,4,FALSE)</f>
        <v>46103.678999999996</v>
      </c>
      <c r="R13" s="113" t="s">
        <v>31</v>
      </c>
      <c r="S13" s="110">
        <f>O13-[1]Report!D13</f>
        <v>0</v>
      </c>
      <c r="T13" s="110">
        <f>P13-[1]Report!E13</f>
        <v>0</v>
      </c>
    </row>
    <row r="14" spans="1:20" s="13" customFormat="1" ht="16.5" thickTop="1" thickBot="1">
      <c r="A14" s="244"/>
      <c r="B14" s="20" t="s">
        <v>26</v>
      </c>
      <c r="C14" s="164" t="str">
        <f>VLOOKUP(B14,Sheet1!$B$1:$C$36,2,FALSE)</f>
        <v>HADAPSAR</v>
      </c>
      <c r="D14" s="21">
        <f>VLOOKUP($B14,CSPL!$A$7:$J$114,10,FALSE)</f>
        <v>74453.03</v>
      </c>
      <c r="E14" s="22">
        <f>VLOOKUP($N14,CSPL!$A$7:$J$114,10,FALSE)</f>
        <v>65684.096999999994</v>
      </c>
      <c r="G14" s="247"/>
      <c r="H14" s="20" t="s">
        <v>26</v>
      </c>
      <c r="I14" s="166" t="str">
        <f>VLOOKUP(H14,Sheet1!$B$1:$C$35,2,FALSE)</f>
        <v>HADAPSAR</v>
      </c>
      <c r="J14" s="23">
        <f>(D14*K2)*14%/365</f>
        <v>171343.95945205481</v>
      </c>
      <c r="M14" s="41" t="s">
        <v>26</v>
      </c>
      <c r="N14" s="42" t="str">
        <f t="shared" si="0"/>
        <v>HD-F</v>
      </c>
      <c r="O14" s="59">
        <f>VLOOKUP(M14,CSPL!$A$7:$D$114,4,FALSE)</f>
        <v>74453.03</v>
      </c>
      <c r="P14" s="60">
        <f>VLOOKUP(N14,CSPL!$A$7:$D$114,4,FALSE)</f>
        <v>65684.096999999994</v>
      </c>
      <c r="R14" s="113" t="s">
        <v>26</v>
      </c>
      <c r="S14" s="110">
        <f>O14-[1]Report!D14</f>
        <v>0</v>
      </c>
      <c r="T14" s="110">
        <f>P14-[1]Report!E14</f>
        <v>0</v>
      </c>
    </row>
    <row r="15" spans="1:20" s="13" customFormat="1" ht="16.5" thickTop="1" thickBot="1">
      <c r="A15" s="244"/>
      <c r="B15" s="20" t="s">
        <v>34</v>
      </c>
      <c r="C15" s="164" t="str">
        <f>VLOOKUP(B15,Sheet1!$B$1:$C$36,2,FALSE)</f>
        <v>E-Commerce</v>
      </c>
      <c r="D15" s="21">
        <f>VLOOKUP($B15,CSPL!$A$7:$J$114,10,FALSE)</f>
        <v>2978.2330000000002</v>
      </c>
      <c r="E15" s="22">
        <f>VLOOKUP($N15,CSPL!$A$7:$J$114,10,FALSE)</f>
        <v>2698.8470000000002</v>
      </c>
      <c r="G15" s="247"/>
      <c r="H15" s="20" t="s">
        <v>34</v>
      </c>
      <c r="I15" s="166" t="str">
        <f>VLOOKUP(H15,Sheet1!$B$1:$C$35,2,FALSE)</f>
        <v>E-Commerce</v>
      </c>
      <c r="J15" s="23">
        <f>(D15*K2)*14%/365</f>
        <v>6854.0156712328771</v>
      </c>
      <c r="M15" s="41" t="s">
        <v>34</v>
      </c>
      <c r="N15" s="42" t="str">
        <f t="shared" si="0"/>
        <v>E-Com-F</v>
      </c>
      <c r="O15" s="59">
        <f>VLOOKUP(M15,CSPL!$A$7:$D$114,4,FALSE)</f>
        <v>2978.2330000000002</v>
      </c>
      <c r="P15" s="60">
        <f>VLOOKUP(N15,CSPL!$A$7:$D$114,4,FALSE)</f>
        <v>2698.8470000000002</v>
      </c>
      <c r="R15" s="43" t="s">
        <v>34</v>
      </c>
      <c r="S15" s="110">
        <f>O15-[1]Report!D15</f>
        <v>0</v>
      </c>
      <c r="T15" s="110">
        <f>P15-[1]Report!E15</f>
        <v>0</v>
      </c>
    </row>
    <row r="16" spans="1:20" s="13" customFormat="1" ht="16.5" thickTop="1" thickBot="1">
      <c r="A16" s="244"/>
      <c r="B16" s="20" t="s">
        <v>27</v>
      </c>
      <c r="C16" s="164" t="str">
        <f>VLOOKUP(B16,Sheet1!$B$1:$C$36,2,FALSE)</f>
        <v>Baramati MIDC</v>
      </c>
      <c r="D16" s="21">
        <f>VLOOKUP($B16,CSPL!$A$7:$J$114,10,FALSE)</f>
        <v>80003.305000000008</v>
      </c>
      <c r="E16" s="22">
        <f>VLOOKUP($N16,CSPL!$A$7:$J$114,10,FALSE)</f>
        <v>70995.508000000002</v>
      </c>
      <c r="G16" s="247"/>
      <c r="H16" s="20" t="s">
        <v>27</v>
      </c>
      <c r="I16" s="166" t="str">
        <f>VLOOKUP(H16,Sheet1!$B$1:$C$35,2,FALSE)</f>
        <v>Baramati MIDC</v>
      </c>
      <c r="J16" s="23">
        <f>(D16*K2)*14%/365</f>
        <v>184117.19506849319</v>
      </c>
      <c r="M16" s="41" t="s">
        <v>27</v>
      </c>
      <c r="N16" s="42" t="str">
        <f t="shared" si="0"/>
        <v>MIDC-F</v>
      </c>
      <c r="O16" s="59">
        <f>VLOOKUP(M16,CSPL!$A$7:$D$114,4,FALSE)</f>
        <v>81043.922000000006</v>
      </c>
      <c r="P16" s="60">
        <f>VLOOKUP(N16,CSPL!$A$7:$D$114,4,FALSE)</f>
        <v>71949.422999999995</v>
      </c>
      <c r="R16" s="113" t="s">
        <v>27</v>
      </c>
      <c r="S16" s="110">
        <f>O16-[1]Report!D16</f>
        <v>0</v>
      </c>
      <c r="T16" s="110">
        <f>P16-[1]Report!E16</f>
        <v>0</v>
      </c>
    </row>
    <row r="17" spans="1:20" s="13" customFormat="1" ht="16.5" thickTop="1" thickBot="1">
      <c r="A17" s="244"/>
      <c r="B17" s="20" t="s">
        <v>35</v>
      </c>
      <c r="C17" s="164" t="str">
        <f>VLOOKUP(B17,Sheet1!$B$1:$C$36,2,FALSE)</f>
        <v>SANGLI BRANCH</v>
      </c>
      <c r="D17" s="21">
        <f>VLOOKUP($B17,CSPL!$A$7:$J$114,10,FALSE)</f>
        <v>51178.964</v>
      </c>
      <c r="E17" s="22">
        <f>VLOOKUP($N17,CSPL!$A$7:$J$114,10,FALSE)</f>
        <v>44711.521000000001</v>
      </c>
      <c r="G17" s="247"/>
      <c r="H17" s="20" t="s">
        <v>35</v>
      </c>
      <c r="I17" s="166" t="str">
        <f>VLOOKUP(H17,Sheet1!$B$1:$C$35,2,FALSE)</f>
        <v>SANGLI BRANCH</v>
      </c>
      <c r="J17" s="23">
        <f>(D17*K2)*14%/365</f>
        <v>117781.72536986302</v>
      </c>
      <c r="M17" s="41" t="s">
        <v>35</v>
      </c>
      <c r="N17" s="42" t="str">
        <f t="shared" si="0"/>
        <v>SG-F</v>
      </c>
      <c r="O17" s="59">
        <f>VLOOKUP(M17,CSPL!$A$7:$D$114,4,FALSE)</f>
        <v>51543.076999999997</v>
      </c>
      <c r="P17" s="60">
        <f>VLOOKUP(N17,CSPL!$A$7:$D$114,4,FALSE)</f>
        <v>45064.307999999997</v>
      </c>
      <c r="R17" s="113" t="s">
        <v>35</v>
      </c>
      <c r="S17" s="110">
        <f>O17-[1]Report!D17</f>
        <v>0</v>
      </c>
      <c r="T17" s="110">
        <f>P17-[1]Report!E17</f>
        <v>0</v>
      </c>
    </row>
    <row r="18" spans="1:20" s="13" customFormat="1" ht="16.5" thickTop="1" thickBot="1">
      <c r="A18" s="244"/>
      <c r="B18" s="20" t="s">
        <v>36</v>
      </c>
      <c r="C18" s="164" t="str">
        <f>VLOOKUP(B18,Sheet1!$B$1:$C$36,2,FALSE)</f>
        <v>BHOSARI BRANCH</v>
      </c>
      <c r="D18" s="21">
        <f>VLOOKUP($B18,CSPL!$A$7:$J$114,10,FALSE)</f>
        <v>40200.659</v>
      </c>
      <c r="E18" s="22">
        <f>VLOOKUP($N18,CSPL!$A$7:$J$114,10,FALSE)</f>
        <v>35051.129999999997</v>
      </c>
      <c r="G18" s="247"/>
      <c r="H18" s="20" t="s">
        <v>36</v>
      </c>
      <c r="I18" s="166" t="str">
        <f>VLOOKUP(H18,Sheet1!$B$1:$C$35,2,FALSE)</f>
        <v>BHOSARI BRANCH</v>
      </c>
      <c r="J18" s="23">
        <f>(D18*K2)*14%/365</f>
        <v>92516.585095890419</v>
      </c>
      <c r="M18" s="41" t="s">
        <v>36</v>
      </c>
      <c r="N18" s="44" t="str">
        <f t="shared" si="0"/>
        <v>BH-F</v>
      </c>
      <c r="O18" s="59">
        <f>VLOOKUP(M18,CSPL!$A$7:$D$114,4,FALSE)</f>
        <v>40200.659</v>
      </c>
      <c r="P18" s="60">
        <f>VLOOKUP(N18,CSPL!$A$7:$D$114,4,FALSE)</f>
        <v>35051.129999999997</v>
      </c>
      <c r="R18" s="113" t="s">
        <v>36</v>
      </c>
      <c r="S18" s="110">
        <f>O18-[1]Report!D18</f>
        <v>0</v>
      </c>
      <c r="T18" s="110">
        <f>P18-[1]Report!E18</f>
        <v>0</v>
      </c>
    </row>
    <row r="19" spans="1:20" s="13" customFormat="1" ht="16.5" thickTop="1" thickBot="1">
      <c r="A19" s="244"/>
      <c r="B19" s="57" t="s">
        <v>59</v>
      </c>
      <c r="C19" s="165" t="str">
        <f>VLOOKUP(B19,Sheet1!$B$1:$C$36,2,FALSE)</f>
        <v>PUNE SATARA(RD) BRANCH</v>
      </c>
      <c r="D19" s="21">
        <f>VLOOKUP($B19,CSPL!$A$7:$J$114,10,FALSE)</f>
        <v>46455.786999999997</v>
      </c>
      <c r="E19" s="22">
        <f>VLOOKUP($N19,CSPL!$A$7:$J$114,10,FALSE)</f>
        <v>40532.921000000002</v>
      </c>
      <c r="G19" s="247"/>
      <c r="H19" s="57" t="s">
        <v>59</v>
      </c>
      <c r="I19" s="167" t="str">
        <f>VLOOKUP(H19,Sheet1!$B$1:$C$35,2,FALSE)</f>
        <v>PUNE SATARA(RD) BRANCH</v>
      </c>
      <c r="J19" s="23">
        <f>(D19*K2)*14%/365</f>
        <v>106911.94816438358</v>
      </c>
      <c r="M19" s="108" t="s">
        <v>59</v>
      </c>
      <c r="N19" s="44" t="str">
        <f t="shared" si="0"/>
        <v>SR-F</v>
      </c>
      <c r="O19" s="59">
        <f>VLOOKUP(M19,CSPL!$A$7:$D$114,4,FALSE)</f>
        <v>46455.786999999997</v>
      </c>
      <c r="P19" s="60">
        <f>VLOOKUP(N19,CSPL!$A$7:$D$114,4,FALSE)</f>
        <v>40532.921000000002</v>
      </c>
      <c r="R19" s="114" t="s">
        <v>59</v>
      </c>
      <c r="S19" s="110">
        <f>O19-[1]Report!D19</f>
        <v>0</v>
      </c>
      <c r="T19" s="110">
        <f>P19-[1]Report!E19</f>
        <v>0</v>
      </c>
    </row>
    <row r="20" spans="1:20" s="13" customFormat="1" ht="16.5" thickTop="1" thickBot="1">
      <c r="A20" s="244"/>
      <c r="B20" s="57" t="s">
        <v>60</v>
      </c>
      <c r="C20" s="164" t="str">
        <f>VLOOKUP(B20,Sheet1!$B$1:$C$36,2,FALSE)</f>
        <v>KOTHRUD BRANCH</v>
      </c>
      <c r="D20" s="21">
        <f>VLOOKUP($B20,CSPL!$A$7:$J$114,10,FALSE)</f>
        <v>35565.737000000001</v>
      </c>
      <c r="E20" s="22">
        <f>VLOOKUP($N20,CSPL!$A$7:$J$114,10,FALSE)</f>
        <v>30853.749</v>
      </c>
      <c r="G20" s="247"/>
      <c r="H20" s="57" t="s">
        <v>60</v>
      </c>
      <c r="I20" s="166" t="str">
        <f>VLOOKUP(H20,Sheet1!$B$1:$C$35,2,FALSE)</f>
        <v>KOTHRUD BRANCH</v>
      </c>
      <c r="J20" s="23">
        <f>(D20*K2)*14%/365</f>
        <v>81849.915287671232</v>
      </c>
      <c r="M20" s="109" t="s">
        <v>60</v>
      </c>
      <c r="N20" s="44" t="str">
        <f t="shared" si="0"/>
        <v>KT-F</v>
      </c>
      <c r="O20" s="59">
        <f>VLOOKUP(M20,CSPL!$A$7:$D$114,4,FALSE)</f>
        <v>35565.737000000001</v>
      </c>
      <c r="P20" s="60">
        <f>VLOOKUP(N20,CSPL!$A$7:$D$114,4,FALSE)</f>
        <v>30853.749</v>
      </c>
      <c r="R20" s="114" t="s">
        <v>60</v>
      </c>
      <c r="S20" s="110">
        <f>O20-[1]Report!D20</f>
        <v>0</v>
      </c>
      <c r="T20" s="110">
        <f>P20-[1]Report!E20</f>
        <v>0</v>
      </c>
    </row>
    <row r="21" spans="1:20" s="13" customFormat="1" ht="16.5" thickTop="1" thickBot="1">
      <c r="A21" s="244"/>
      <c r="B21" s="20" t="s">
        <v>62</v>
      </c>
      <c r="C21" s="164" t="str">
        <f>VLOOKUP(B21,Sheet1!$B$1:$C$36,2,FALSE)</f>
        <v>KOLHAPUR BRANCH</v>
      </c>
      <c r="D21" s="21">
        <f>VLOOKUP($B21,CSPL!$A$7:$J$114,10,FALSE)</f>
        <v>55054.859999999993</v>
      </c>
      <c r="E21" s="22">
        <f>VLOOKUP($N21,CSPL!$A$7:$J$114,10,FALSE)</f>
        <v>48048.564000000006</v>
      </c>
      <c r="G21" s="247"/>
      <c r="H21" s="20" t="s">
        <v>62</v>
      </c>
      <c r="I21" s="166" t="str">
        <f>VLOOKUP(H21,Sheet1!$B$1:$C$35,2,FALSE)</f>
        <v>KOLHAPUR BRANCH</v>
      </c>
      <c r="J21" s="23">
        <f>(D21*K2)*14%/365</f>
        <v>126701.59561643835</v>
      </c>
      <c r="M21" s="41" t="s">
        <v>62</v>
      </c>
      <c r="N21" s="44" t="str">
        <f t="shared" si="0"/>
        <v>KL-F</v>
      </c>
      <c r="O21" s="59">
        <f>VLOOKUP(M21,CSPL!$A$7:$D$114,4,FALSE)</f>
        <v>55733.983999999997</v>
      </c>
      <c r="P21" s="60">
        <f>VLOOKUP(N21,CSPL!$A$7:$D$114,4,FALSE)</f>
        <v>48671.124000000003</v>
      </c>
      <c r="R21" s="113" t="s">
        <v>62</v>
      </c>
      <c r="S21" s="110">
        <f>O21-[1]Report!D21</f>
        <v>0</v>
      </c>
      <c r="T21" s="110">
        <f>P21-[1]Report!E21</f>
        <v>0</v>
      </c>
    </row>
    <row r="22" spans="1:20" s="13" customFormat="1" ht="16.5" thickTop="1" thickBot="1">
      <c r="A22" s="244"/>
      <c r="B22" s="20" t="s">
        <v>63</v>
      </c>
      <c r="C22" s="164" t="str">
        <f>VLOOKUP(B22,Sheet1!$B$1:$C$36,2,FALSE)</f>
        <v>SANGAMNER BRANCH</v>
      </c>
      <c r="D22" s="21">
        <f>VLOOKUP($B22,CSPL!$A$7:$J$114,10,FALSE)</f>
        <v>35091.343000000001</v>
      </c>
      <c r="E22" s="22">
        <f>VLOOKUP($N22,CSPL!$A$7:$J$114,10,FALSE)</f>
        <v>30903.381000000001</v>
      </c>
      <c r="G22" s="247"/>
      <c r="H22" s="20" t="s">
        <v>63</v>
      </c>
      <c r="I22" s="166" t="str">
        <f>VLOOKUP(H22,Sheet1!$B$1:$C$35,2,FALSE)</f>
        <v>SANGAMNER BRANCH</v>
      </c>
      <c r="J22" s="23">
        <f>(D22*K2)*14%/365</f>
        <v>80758.159232876715</v>
      </c>
      <c r="M22" s="41" t="s">
        <v>63</v>
      </c>
      <c r="N22" s="44" t="str">
        <f t="shared" si="0"/>
        <v>SN-F</v>
      </c>
      <c r="O22" s="59">
        <f>VLOOKUP(M22,CSPL!$A$7:$D$114,4,FALSE)</f>
        <v>35179.627</v>
      </c>
      <c r="P22" s="60">
        <f>VLOOKUP(N22,CSPL!$A$7:$D$114,4,FALSE)</f>
        <v>31013.683000000001</v>
      </c>
      <c r="R22" s="113" t="s">
        <v>63</v>
      </c>
      <c r="S22" s="110">
        <f>O22-[1]Report!D22</f>
        <v>0</v>
      </c>
      <c r="T22" s="110">
        <f>P22-[1]Report!E22</f>
        <v>0</v>
      </c>
    </row>
    <row r="23" spans="1:20" s="13" customFormat="1" ht="16.5" thickTop="1" thickBot="1">
      <c r="A23" s="244"/>
      <c r="B23" s="20" t="s">
        <v>66</v>
      </c>
      <c r="C23" s="164" t="str">
        <f>VLOOKUP(B23,Sheet1!$B$1:$C$36,2,FALSE)</f>
        <v>ATHANI BRANCH</v>
      </c>
      <c r="D23" s="21">
        <f>VLOOKUP($B23,CSPL!$A$7:$J$114,10,FALSE)</f>
        <v>27931.174999999999</v>
      </c>
      <c r="E23" s="22">
        <f>VLOOKUP($N23,CSPL!$A$7:$J$114,10,FALSE)</f>
        <v>24748.373</v>
      </c>
      <c r="G23" s="247"/>
      <c r="H23" s="20" t="s">
        <v>66</v>
      </c>
      <c r="I23" s="166" t="str">
        <f>VLOOKUP(H23,Sheet1!$B$1:$C$35,2,FALSE)</f>
        <v>ATHANI BRANCH</v>
      </c>
      <c r="J23" s="23">
        <f>(D23*K2)*14%/365</f>
        <v>64279.964383561652</v>
      </c>
      <c r="M23" s="41" t="s">
        <v>66</v>
      </c>
      <c r="N23" s="44" t="str">
        <f t="shared" si="0"/>
        <v>AN-F</v>
      </c>
      <c r="O23" s="59">
        <f>VLOOKUP(M23,CSPL!$A$7:$D$114,4,FALSE)</f>
        <v>27843.899000000001</v>
      </c>
      <c r="P23" s="60">
        <f>VLOOKUP(N23,CSPL!$A$7:$D$114,4,FALSE)</f>
        <v>24649.874</v>
      </c>
      <c r="R23" s="113" t="s">
        <v>66</v>
      </c>
      <c r="S23" s="110">
        <f>O23-[1]Report!D23</f>
        <v>0</v>
      </c>
      <c r="T23" s="110">
        <f>P23-[1]Report!E23</f>
        <v>0</v>
      </c>
    </row>
    <row r="24" spans="1:20" s="13" customFormat="1" ht="16.5" thickTop="1" thickBot="1">
      <c r="A24" s="244"/>
      <c r="B24" s="20" t="s">
        <v>70</v>
      </c>
      <c r="C24" s="164" t="str">
        <f>VLOOKUP(B24,Sheet1!$B$1:$C$36,2,FALSE)</f>
        <v>AHMEDNAGAR BRANCH</v>
      </c>
      <c r="D24" s="21">
        <f>VLOOKUP($B24,CSPL!$A$7:$J$114,10,FALSE)</f>
        <v>49557.393000000004</v>
      </c>
      <c r="E24" s="22">
        <f>VLOOKUP($N24,CSPL!$A$7:$J$114,10,FALSE)</f>
        <v>43504.169000000002</v>
      </c>
      <c r="G24" s="247"/>
      <c r="H24" s="20" t="s">
        <v>70</v>
      </c>
      <c r="I24" s="166" t="str">
        <f>VLOOKUP(H24,Sheet1!$B$1:$C$35,2,FALSE)</f>
        <v>AHMEDNAGAR BRANCH</v>
      </c>
      <c r="J24" s="23">
        <f>(D24*K2)*14%/365</f>
        <v>114049.89073972603</v>
      </c>
      <c r="M24" s="41" t="s">
        <v>70</v>
      </c>
      <c r="N24" s="44" t="str">
        <f t="shared" si="0"/>
        <v>AR-F</v>
      </c>
      <c r="O24" s="59">
        <f>VLOOKUP(M24,CSPL!$A$7:$D$114,4,FALSE)</f>
        <v>49802.603000000003</v>
      </c>
      <c r="P24" s="60">
        <f>VLOOKUP(N24,CSPL!$A$7:$D$114,4,FALSE)</f>
        <v>43729.347000000002</v>
      </c>
      <c r="R24" s="113" t="s">
        <v>70</v>
      </c>
      <c r="S24" s="110">
        <f>O24-[1]Report!D24</f>
        <v>0</v>
      </c>
      <c r="T24" s="110">
        <f>P24-[1]Report!E24</f>
        <v>0</v>
      </c>
    </row>
    <row r="25" spans="1:20" s="13" customFormat="1" ht="16.5" thickTop="1" thickBot="1">
      <c r="A25" s="244"/>
      <c r="B25" s="20" t="s">
        <v>73</v>
      </c>
      <c r="C25" s="164" t="str">
        <f>VLOOKUP(B25,Sheet1!$B$1:$C$36,2,FALSE)</f>
        <v>NASHIK BRANCH</v>
      </c>
      <c r="D25" s="21">
        <f>VLOOKUP($B25,CSPL!$A$7:$J$114,10,FALSE)</f>
        <v>52549.326999999997</v>
      </c>
      <c r="E25" s="22">
        <f>VLOOKUP($N25,CSPL!$A$7:$J$114,10,FALSE)</f>
        <v>46299.603999999999</v>
      </c>
      <c r="G25" s="247"/>
      <c r="H25" s="20" t="s">
        <v>73</v>
      </c>
      <c r="I25" s="166" t="str">
        <f>VLOOKUP(H25,Sheet1!$B$1:$C$35,2,FALSE)</f>
        <v>NASHIK BRANCH</v>
      </c>
      <c r="J25" s="23">
        <f>(D25*K2)*14%/365</f>
        <v>120935.43747945207</v>
      </c>
      <c r="M25" s="41" t="s">
        <v>73</v>
      </c>
      <c r="N25" s="44" t="str">
        <f t="shared" si="0"/>
        <v>NK-F</v>
      </c>
      <c r="O25" s="59">
        <f>VLOOKUP(M25,CSPL!$A$7:$D$114,4,FALSE)</f>
        <v>52668.510999999999</v>
      </c>
      <c r="P25" s="60">
        <f>VLOOKUP(N25,CSPL!$A$7:$D$114,4,FALSE)</f>
        <v>46408.233</v>
      </c>
      <c r="R25" s="113" t="s">
        <v>73</v>
      </c>
      <c r="S25" s="110">
        <f>O25-[1]Report!D25</f>
        <v>0</v>
      </c>
      <c r="T25" s="110">
        <f>P25-[1]Report!E25</f>
        <v>0</v>
      </c>
    </row>
    <row r="26" spans="1:20" s="13" customFormat="1" ht="16.5" thickTop="1" thickBot="1">
      <c r="A26" s="244"/>
      <c r="B26" s="20" t="s">
        <v>75</v>
      </c>
      <c r="C26" s="164" t="str">
        <f>VLOOKUP(B26,Sheet1!$B$1:$C$36,2,FALSE)</f>
        <v>EGold</v>
      </c>
      <c r="D26" s="21">
        <f>VLOOKUP($B26,CSPL!$A$7:$J$114,10,FALSE)</f>
        <v>188.262</v>
      </c>
      <c r="E26" s="22">
        <f>VLOOKUP($N26,CSPL!$A$7:$J$114,10,FALSE)</f>
        <v>188.078</v>
      </c>
      <c r="G26" s="247"/>
      <c r="H26" s="20" t="s">
        <v>75</v>
      </c>
      <c r="I26" s="166" t="str">
        <f>VLOOKUP(H26,Sheet1!$B$1:$C$35,2,FALSE)</f>
        <v>EGold</v>
      </c>
      <c r="J26" s="23">
        <f>(D26*K2)*14%/365</f>
        <v>433.26049315068497</v>
      </c>
      <c r="M26" s="41" t="s">
        <v>75</v>
      </c>
      <c r="N26" s="44" t="str">
        <f t="shared" si="0"/>
        <v>EGold-F</v>
      </c>
      <c r="O26" s="59">
        <f>VLOOKUP(M26,CSPL!$A$7:$D$114,4,FALSE)</f>
        <v>188.262</v>
      </c>
      <c r="P26" s="60">
        <f>VLOOKUP(N26,CSPL!$A$7:$D$114,4,FALSE)</f>
        <v>188.078</v>
      </c>
      <c r="R26" s="113" t="s">
        <v>75</v>
      </c>
      <c r="S26" s="110">
        <f>O26-[1]Report!D26</f>
        <v>0</v>
      </c>
      <c r="T26" s="110">
        <f>P26-[1]Report!E26</f>
        <v>0</v>
      </c>
    </row>
    <row r="27" spans="1:20" s="13" customFormat="1" ht="16.5" thickTop="1" thickBot="1">
      <c r="A27" s="244"/>
      <c r="B27" s="20" t="s">
        <v>69</v>
      </c>
      <c r="C27" s="164" t="str">
        <f>VLOOKUP(B27,Sheet1!$B$1:$C$36,2,FALSE)</f>
        <v>KPT STRONG ROOM</v>
      </c>
      <c r="D27" s="21">
        <f>VLOOKUP($B27,CSPL!$A$7:$J$114,10,FALSE)</f>
        <v>1468.557</v>
      </c>
      <c r="E27" s="22">
        <f>VLOOKUP($N27,CSPL!$A$7:$J$114,10,FALSE)</f>
        <v>1351.076</v>
      </c>
      <c r="G27" s="247"/>
      <c r="H27" s="20" t="s">
        <v>69</v>
      </c>
      <c r="I27" s="166" t="str">
        <f>VLOOKUP(H27,Sheet1!$B$1:$C$35,2,FALSE)</f>
        <v>KPT STRONG ROOM</v>
      </c>
      <c r="J27" s="23">
        <f>(D27*K2)*14%/365</f>
        <v>3379.6928219178085</v>
      </c>
      <c r="M27" s="41" t="s">
        <v>69</v>
      </c>
      <c r="N27" s="44" t="str">
        <f t="shared" si="0"/>
        <v>KPT-F</v>
      </c>
      <c r="O27" s="59">
        <f>VLOOKUP(M27,CSPL!$A$7:$D$114,4,FALSE)</f>
        <v>1434.5060000000001</v>
      </c>
      <c r="P27" s="60">
        <f>VLOOKUP(N27,CSPL!$A$7:$D$114,4,FALSE)</f>
        <v>1319.749</v>
      </c>
      <c r="R27" s="113" t="s">
        <v>69</v>
      </c>
      <c r="S27" s="110">
        <f>O27-[1]Report!D27</f>
        <v>0</v>
      </c>
      <c r="T27" s="110">
        <f>P27-[1]Report!E27</f>
        <v>0</v>
      </c>
    </row>
    <row r="28" spans="1:20" s="13" customFormat="1" ht="16.5" thickTop="1" thickBot="1">
      <c r="A28" s="244"/>
      <c r="B28" s="20" t="s">
        <v>23</v>
      </c>
      <c r="C28" s="164" t="str">
        <f>VLOOKUP(B28,Sheet1!$B$1:$C$36,2,FALSE)</f>
        <v>Corporate Office (HO)</v>
      </c>
      <c r="D28" s="21">
        <f>VLOOKUP($B28,CSPL!$A$7:$J$114,10,FALSE)</f>
        <v>127382.14199999999</v>
      </c>
      <c r="E28" s="22">
        <f>VLOOKUP($N28,CSPL!$A$7:$J$114,10,FALSE)</f>
        <v>119112.83800000002</v>
      </c>
      <c r="G28" s="247"/>
      <c r="H28" s="20" t="s">
        <v>23</v>
      </c>
      <c r="I28" s="166" t="str">
        <f>VLOOKUP(H28,Sheet1!$B$1:$C$35,2,FALSE)</f>
        <v>Corporate Office (HO)</v>
      </c>
      <c r="J28" s="23">
        <f>(D28*K2)*14%/365</f>
        <v>293153.42268493155</v>
      </c>
      <c r="M28" s="41" t="s">
        <v>23</v>
      </c>
      <c r="N28" s="42" t="str">
        <f t="shared" si="0"/>
        <v>CSPL-F</v>
      </c>
      <c r="O28" s="59">
        <f>VLOOKUP(M28,CSPL!$A$7:$D$114,4,FALSE)</f>
        <v>151483.75899999999</v>
      </c>
      <c r="P28" s="60">
        <f>VLOOKUP(N28,CSPL!$A$7:$D$114,4,FALSE)</f>
        <v>142192.67300000001</v>
      </c>
      <c r="Q28" s="179" t="s">
        <v>223</v>
      </c>
      <c r="R28" s="113" t="s">
        <v>23</v>
      </c>
      <c r="S28" s="110">
        <f>O28-[1]Report!D28</f>
        <v>28.71999999997206</v>
      </c>
      <c r="T28" s="110">
        <f>P28-[1]Report!E28</f>
        <v>26.422000000020489</v>
      </c>
    </row>
    <row r="29" spans="1:20" s="13" customFormat="1" ht="16.5" thickTop="1" thickBot="1">
      <c r="A29" s="244"/>
      <c r="B29" s="20" t="s">
        <v>78</v>
      </c>
      <c r="C29" s="164" t="str">
        <f>VLOOKUP(B29,Sheet1!$B$1:$C$36,2,FALSE)</f>
        <v>Corporate Office (PN)</v>
      </c>
      <c r="D29" s="21">
        <f>VLOOKUP($B29,CSPL!$A$7:$J$114,10,FALSE)</f>
        <v>89682.902000000002</v>
      </c>
      <c r="E29" s="22">
        <f>VLOOKUP($N29,CSPL!$A$7:$J$114,10,FALSE)</f>
        <v>80373.786999999997</v>
      </c>
      <c r="G29" s="247"/>
      <c r="H29" s="20" t="s">
        <v>78</v>
      </c>
      <c r="I29" s="166" t="str">
        <f>VLOOKUP(H29,Sheet1!$B$1:$C$35,2,FALSE)</f>
        <v>Corporate Office (PN)</v>
      </c>
      <c r="J29" s="23">
        <f>(D29*K2)*14%/365</f>
        <v>206393.52789041097</v>
      </c>
      <c r="M29" s="41" t="s">
        <v>78</v>
      </c>
      <c r="N29" s="42" t="str">
        <f t="shared" si="0"/>
        <v>COPN-F</v>
      </c>
      <c r="O29" s="59">
        <f>VLOOKUP(M29,CSPL!$A$7:$D$114,4,FALSE)</f>
        <v>114234.17</v>
      </c>
      <c r="P29" s="60">
        <f>VLOOKUP(N29,CSPL!$A$7:$D$114,4,FALSE)</f>
        <v>103371.194</v>
      </c>
      <c r="Q29" s="179"/>
      <c r="R29" s="113" t="s">
        <v>78</v>
      </c>
      <c r="S29" s="110">
        <f>O29-[1]Report!D29</f>
        <v>0</v>
      </c>
      <c r="T29" s="110">
        <f>P29-[1]Report!E29</f>
        <v>0</v>
      </c>
    </row>
    <row r="30" spans="1:20" s="13" customFormat="1" ht="16.5" thickTop="1" thickBot="1">
      <c r="A30" s="244"/>
      <c r="B30" s="20" t="s">
        <v>80</v>
      </c>
      <c r="C30" s="164" t="s">
        <v>79</v>
      </c>
      <c r="D30" s="21">
        <f>VLOOKUP($B30,CSPL!$A$7:$J$114,10,FALSE)</f>
        <v>187783.24599999998</v>
      </c>
      <c r="E30" s="22">
        <f>VLOOKUP($N30,CSPL!$A$7:$J$114,10,FALSE)</f>
        <v>169575.85500000001</v>
      </c>
      <c r="G30" s="247"/>
      <c r="H30" s="20" t="s">
        <v>80</v>
      </c>
      <c r="I30" s="166" t="s">
        <v>79</v>
      </c>
      <c r="J30" s="23">
        <f>(D30*K2)*14%/365</f>
        <v>432158.70312328771</v>
      </c>
      <c r="M30" s="41" t="s">
        <v>80</v>
      </c>
      <c r="N30" s="42" t="str">
        <f t="shared" si="0"/>
        <v>COBMT-F</v>
      </c>
      <c r="O30" s="59">
        <f>VLOOKUP(M30,CSPL!$A$7:$D$114,4,FALSE)</f>
        <v>167714.89199999999</v>
      </c>
      <c r="P30" s="60">
        <f>VLOOKUP(N30,CSPL!$A$7:$D$114,4,FALSE)</f>
        <v>150817.72200000001</v>
      </c>
      <c r="Q30" s="179"/>
      <c r="R30" s="113" t="s">
        <v>80</v>
      </c>
      <c r="S30" s="110">
        <f>O30-[1]Report!D30</f>
        <v>0</v>
      </c>
      <c r="T30" s="110">
        <f>P30-[1]Report!E30</f>
        <v>0</v>
      </c>
    </row>
    <row r="31" spans="1:20" s="13" customFormat="1" ht="16.5" thickTop="1" thickBot="1">
      <c r="A31" s="244"/>
      <c r="B31" s="20" t="s">
        <v>24</v>
      </c>
      <c r="C31" s="164" t="str">
        <f>VLOOKUP(B31,Sheet1!$B$1:$C$36,2,FALSE)</f>
        <v>In Transit</v>
      </c>
      <c r="D31" s="21">
        <f>VLOOKUP($B31,CSPL!$A$7:$J$114,10,FALSE)</f>
        <v>40888.006000000001</v>
      </c>
      <c r="E31" s="22">
        <f>VLOOKUP($N31,CSPL!$A$7:$J$114,10,FALSE)</f>
        <v>37560.977999999996</v>
      </c>
      <c r="G31" s="247"/>
      <c r="H31" s="20" t="s">
        <v>24</v>
      </c>
      <c r="I31" s="166" t="str">
        <f>VLOOKUP(H31,Sheet1!$B$1:$C$35,2,FALSE)</f>
        <v>In Transit</v>
      </c>
      <c r="J31" s="23">
        <f>(D31*K2)*14%/365</f>
        <v>94098.424767123302</v>
      </c>
      <c r="M31" s="41" t="s">
        <v>24</v>
      </c>
      <c r="N31" s="42" t="str">
        <f t="shared" si="0"/>
        <v>IN Tra-F</v>
      </c>
      <c r="O31" s="59">
        <f>VLOOKUP(M31,CSPL!$A$7:$D$114,4,FALSE)</f>
        <v>13160.986999999999</v>
      </c>
      <c r="P31" s="60">
        <f>VLOOKUP(N31,CSPL!$A$7:$D$114,4,FALSE)</f>
        <v>12096.261</v>
      </c>
      <c r="Q31" s="180"/>
      <c r="R31" s="113" t="s">
        <v>24</v>
      </c>
      <c r="S31" s="110">
        <f>O31-[1]Report!D31</f>
        <v>0</v>
      </c>
      <c r="T31" s="110">
        <f>P31-[1]Report!E31</f>
        <v>0</v>
      </c>
    </row>
    <row r="32" spans="1:20" s="13" customFormat="1" ht="19.5" customHeight="1" thickTop="1" thickBot="1">
      <c r="A32" s="245"/>
      <c r="B32" s="68" t="s">
        <v>54</v>
      </c>
      <c r="C32" s="164" t="str">
        <f>VLOOKUP(B32,Sheet1!$B$1:$C$36,2,FALSE)</f>
        <v>Kargir</v>
      </c>
      <c r="D32" s="155">
        <f>VLOOKUP(N32,'CSPL GM'!A2:J1101,8,FALSE)</f>
        <v>96034.370999999999</v>
      </c>
      <c r="E32" s="156">
        <f>VLOOKUP(N32,'CSPL GM'!A2:J1101,8,FALSE)</f>
        <v>96034.370999999999</v>
      </c>
      <c r="G32" s="248"/>
      <c r="H32" s="68" t="s">
        <v>54</v>
      </c>
      <c r="I32" s="166" t="str">
        <f>VLOOKUP(H32,Sheet1!$B$1:$C$35,2,FALSE)</f>
        <v>Kargir</v>
      </c>
      <c r="J32" s="69">
        <f>(D32*K2)*14%/365</f>
        <v>221010.6072328767</v>
      </c>
      <c r="M32" s="70" t="s">
        <v>55</v>
      </c>
      <c r="N32" s="71" t="s">
        <v>67</v>
      </c>
      <c r="O32" s="157">
        <f>VLOOKUP(N32,'CSPL GM'!A2:J1101,3,FALSE)</f>
        <v>80458.592000000004</v>
      </c>
      <c r="P32" s="158">
        <f>VLOOKUP(N32,'CSPL GM'!A2:J1101,3,FALSE)</f>
        <v>80458.592000000004</v>
      </c>
      <c r="Q32" s="179" t="s">
        <v>222</v>
      </c>
      <c r="R32" s="115" t="s">
        <v>55</v>
      </c>
      <c r="S32" s="110">
        <f>O32-[1]Report!D32</f>
        <v>-1.0299999999988358</v>
      </c>
      <c r="T32" s="110">
        <f>P32-[1]Report!E32</f>
        <v>-1.0299999999988358</v>
      </c>
    </row>
    <row r="33" spans="1:25" ht="16.5" customHeight="1">
      <c r="D33" s="24"/>
      <c r="E33" s="24"/>
      <c r="R33" s="66"/>
      <c r="S33" s="64"/>
      <c r="T33" s="64"/>
    </row>
    <row r="34" spans="1:25" ht="16.5" customHeight="1">
      <c r="D34" s="24"/>
      <c r="E34" s="24"/>
      <c r="R34" s="66"/>
      <c r="S34" s="64"/>
      <c r="T34" s="64"/>
    </row>
    <row r="35" spans="1:25" ht="16.5" customHeight="1">
      <c r="D35" s="24"/>
      <c r="E35" s="24"/>
      <c r="R35" s="66"/>
      <c r="S35" s="64"/>
      <c r="T35" s="64"/>
    </row>
    <row r="36" spans="1:25" ht="16.5" customHeight="1">
      <c r="D36" s="24"/>
      <c r="E36" s="24"/>
      <c r="R36" s="66"/>
      <c r="S36" s="64"/>
      <c r="T36" s="64"/>
    </row>
    <row r="37" spans="1:25" ht="16.5" customHeight="1">
      <c r="D37" s="24"/>
      <c r="E37" s="24"/>
      <c r="R37" s="66"/>
      <c r="S37" s="64"/>
      <c r="T37" s="64"/>
    </row>
    <row r="38" spans="1:25">
      <c r="R38" s="67"/>
    </row>
    <row r="39" spans="1:25" ht="16.5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</row>
    <row r="40" spans="1:25" ht="16.5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</row>
    <row r="41" spans="1:25" ht="16.5" customHeight="1">
      <c r="A41" s="65"/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</row>
    <row r="42" spans="1:25" ht="16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</row>
    <row r="43" spans="1:25" ht="30.75" thickBot="1">
      <c r="A43" s="240" t="s">
        <v>56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163"/>
      <c r="Y43" s="163"/>
    </row>
    <row r="44" spans="1:25" ht="19.5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</row>
    <row r="46" spans="1:25">
      <c r="B46" s="7"/>
      <c r="C46" s="7"/>
      <c r="D46" s="8"/>
      <c r="E46" s="7"/>
      <c r="F46" s="8"/>
      <c r="G46" s="8"/>
      <c r="H46" s="8"/>
      <c r="I46" s="8"/>
      <c r="J46" s="8"/>
      <c r="K46" s="8"/>
      <c r="L46" s="8"/>
      <c r="M46" s="61"/>
      <c r="N46" s="62"/>
      <c r="O46" s="61"/>
      <c r="P46" s="62"/>
    </row>
    <row r="47" spans="1:25">
      <c r="B47" s="7"/>
      <c r="C47" s="7"/>
      <c r="D47" s="8"/>
      <c r="E47" s="7"/>
      <c r="F47" s="4"/>
      <c r="G47" s="4"/>
      <c r="H47" s="4"/>
      <c r="I47" s="4"/>
      <c r="J47" s="4"/>
      <c r="K47" s="4"/>
      <c r="L47" s="4"/>
      <c r="M47" s="61"/>
      <c r="N47" s="3"/>
      <c r="O47" s="61"/>
      <c r="P47" s="62"/>
    </row>
    <row r="48" spans="1:25">
      <c r="D48" s="25"/>
    </row>
  </sheetData>
  <mergeCells count="16">
    <mergeCell ref="A1:E1"/>
    <mergeCell ref="G1:J1"/>
    <mergeCell ref="M1:P1"/>
    <mergeCell ref="R1:T1"/>
    <mergeCell ref="A2:E2"/>
    <mergeCell ref="G2:J2"/>
    <mergeCell ref="M2:P2"/>
    <mergeCell ref="A43:W43"/>
    <mergeCell ref="A6:A32"/>
    <mergeCell ref="G6:G32"/>
    <mergeCell ref="A3:B3"/>
    <mergeCell ref="G3:H3"/>
    <mergeCell ref="A4:E4"/>
    <mergeCell ref="G4:J4"/>
    <mergeCell ref="A5:C5"/>
    <mergeCell ref="G5:I5"/>
  </mergeCells>
  <printOptions horizontalCentered="1"/>
  <pageMargins left="0.23622047244094488" right="0.23622047244094488" top="0.23622047244094488" bottom="0.23622047244094488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sqref="A1:I59"/>
    </sheetView>
  </sheetViews>
  <sheetFormatPr defaultRowHeight="15"/>
  <cols>
    <col min="1" max="1" width="23.140625" style="9" customWidth="1"/>
    <col min="2" max="9" width="9.140625" style="9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319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320</v>
      </c>
      <c r="B7" s="143">
        <v>2464</v>
      </c>
      <c r="C7" s="144">
        <v>9955.8310000000001</v>
      </c>
      <c r="D7" s="143">
        <v>16</v>
      </c>
      <c r="E7" s="145">
        <v>45.87</v>
      </c>
      <c r="F7" s="143">
        <v>24</v>
      </c>
      <c r="G7" s="145">
        <v>88.278000000000006</v>
      </c>
      <c r="H7" s="143">
        <v>2456</v>
      </c>
      <c r="I7" s="145">
        <v>9913.4230000000007</v>
      </c>
      <c r="J7" s="95"/>
    </row>
    <row r="8" spans="1:10">
      <c r="A8" s="206"/>
      <c r="B8" s="143">
        <v>2464</v>
      </c>
      <c r="C8" s="144">
        <v>8275.8209999999999</v>
      </c>
      <c r="D8" s="143">
        <v>16</v>
      </c>
      <c r="E8" s="145">
        <v>42.322000000000003</v>
      </c>
      <c r="F8" s="143">
        <v>24</v>
      </c>
      <c r="G8" s="145">
        <v>76.828000000000003</v>
      </c>
      <c r="H8" s="143">
        <v>2456</v>
      </c>
      <c r="I8" s="145">
        <v>8241.3150000000005</v>
      </c>
      <c r="J8" s="95"/>
    </row>
    <row r="9" spans="1:10">
      <c r="A9" s="205" t="s">
        <v>7</v>
      </c>
      <c r="B9" s="143">
        <v>2</v>
      </c>
      <c r="C9" s="144">
        <v>29.864000000000001</v>
      </c>
      <c r="D9" s="143">
        <v>0</v>
      </c>
      <c r="E9" s="145">
        <v>0</v>
      </c>
      <c r="F9" s="143">
        <v>2</v>
      </c>
      <c r="G9" s="145">
        <v>29.864000000000001</v>
      </c>
      <c r="H9" s="143">
        <v>0</v>
      </c>
      <c r="I9" s="145">
        <v>0</v>
      </c>
      <c r="J9" s="95"/>
    </row>
    <row r="10" spans="1:10">
      <c r="A10" s="206"/>
      <c r="B10" s="143">
        <v>0</v>
      </c>
      <c r="C10" s="144">
        <v>27.474</v>
      </c>
      <c r="D10" s="143">
        <v>0</v>
      </c>
      <c r="E10" s="145">
        <v>0</v>
      </c>
      <c r="F10" s="143">
        <v>0</v>
      </c>
      <c r="G10" s="145">
        <v>27.475000000000001</v>
      </c>
      <c r="H10" s="143">
        <v>0</v>
      </c>
      <c r="I10" s="145">
        <v>-1.0000000000012221E-3</v>
      </c>
      <c r="J10" s="95"/>
    </row>
    <row r="11" spans="1:10">
      <c r="A11" s="205" t="s">
        <v>321</v>
      </c>
      <c r="B11" s="143">
        <v>1189</v>
      </c>
      <c r="C11" s="144">
        <v>17809.062000000002</v>
      </c>
      <c r="D11" s="143">
        <v>0</v>
      </c>
      <c r="E11" s="145">
        <v>0</v>
      </c>
      <c r="F11" s="143">
        <v>20</v>
      </c>
      <c r="G11" s="145">
        <v>297.32</v>
      </c>
      <c r="H11" s="143">
        <v>1169</v>
      </c>
      <c r="I11" s="145">
        <v>17511.742000000002</v>
      </c>
      <c r="J11" s="95"/>
    </row>
    <row r="12" spans="1:10">
      <c r="A12" s="206"/>
      <c r="B12" s="143">
        <v>529</v>
      </c>
      <c r="C12" s="144">
        <v>15545.897999999999</v>
      </c>
      <c r="D12" s="143">
        <v>0</v>
      </c>
      <c r="E12" s="145">
        <v>0</v>
      </c>
      <c r="F12" s="143">
        <v>4</v>
      </c>
      <c r="G12" s="145">
        <v>273.53399999999999</v>
      </c>
      <c r="H12" s="143">
        <v>525</v>
      </c>
      <c r="I12" s="145">
        <v>15272.364</v>
      </c>
      <c r="J12" s="95"/>
    </row>
    <row r="13" spans="1:10">
      <c r="A13" s="205" t="s">
        <v>322</v>
      </c>
      <c r="B13" s="143">
        <v>1123</v>
      </c>
      <c r="C13" s="144">
        <v>12479.569</v>
      </c>
      <c r="D13" s="143">
        <v>24</v>
      </c>
      <c r="E13" s="145">
        <v>426.8</v>
      </c>
      <c r="F13" s="143">
        <v>26</v>
      </c>
      <c r="G13" s="145">
        <v>269.89</v>
      </c>
      <c r="H13" s="143">
        <v>1121</v>
      </c>
      <c r="I13" s="145">
        <v>12636.478999999999</v>
      </c>
      <c r="J13" s="95"/>
    </row>
    <row r="14" spans="1:10">
      <c r="A14" s="206"/>
      <c r="B14" s="143">
        <v>1096</v>
      </c>
      <c r="C14" s="144">
        <v>11323.992</v>
      </c>
      <c r="D14" s="143">
        <v>24</v>
      </c>
      <c r="E14" s="145">
        <v>392.65699999999998</v>
      </c>
      <c r="F14" s="143">
        <v>26</v>
      </c>
      <c r="G14" s="145">
        <v>246.03100000000001</v>
      </c>
      <c r="H14" s="143">
        <v>1094</v>
      </c>
      <c r="I14" s="145">
        <v>11470.617999999999</v>
      </c>
      <c r="J14" s="95"/>
    </row>
    <row r="15" spans="1:10">
      <c r="A15" s="205" t="s">
        <v>323</v>
      </c>
      <c r="B15" s="143">
        <v>17</v>
      </c>
      <c r="C15" s="144">
        <v>202.33</v>
      </c>
      <c r="D15" s="143">
        <v>2</v>
      </c>
      <c r="E15" s="145">
        <v>73.14</v>
      </c>
      <c r="F15" s="143">
        <v>2</v>
      </c>
      <c r="G15" s="145">
        <v>73.14</v>
      </c>
      <c r="H15" s="143">
        <v>17</v>
      </c>
      <c r="I15" s="145">
        <v>202.33000000000004</v>
      </c>
      <c r="J15" s="95"/>
    </row>
    <row r="16" spans="1:10">
      <c r="A16" s="206"/>
      <c r="B16" s="143">
        <v>17</v>
      </c>
      <c r="C16" s="144">
        <v>177.11199999999999</v>
      </c>
      <c r="D16" s="143">
        <v>2</v>
      </c>
      <c r="E16" s="145">
        <v>68.751000000000005</v>
      </c>
      <c r="F16" s="143">
        <v>2</v>
      </c>
      <c r="G16" s="145">
        <v>68.751000000000005</v>
      </c>
      <c r="H16" s="143">
        <v>17</v>
      </c>
      <c r="I16" s="145">
        <v>177.11199999999999</v>
      </c>
      <c r="J16" s="95"/>
    </row>
    <row r="17" spans="1:10">
      <c r="A17" s="205" t="s">
        <v>324</v>
      </c>
      <c r="B17" s="143">
        <v>339</v>
      </c>
      <c r="C17" s="144">
        <v>2358.8780000000002</v>
      </c>
      <c r="D17" s="143">
        <v>0</v>
      </c>
      <c r="E17" s="145">
        <v>0</v>
      </c>
      <c r="F17" s="143">
        <v>2</v>
      </c>
      <c r="G17" s="145">
        <v>6.9619999999999997</v>
      </c>
      <c r="H17" s="143">
        <v>337</v>
      </c>
      <c r="I17" s="145">
        <v>2351.9160000000002</v>
      </c>
      <c r="J17" s="95"/>
    </row>
    <row r="18" spans="1:10">
      <c r="A18" s="206"/>
      <c r="B18" s="143">
        <v>338</v>
      </c>
      <c r="C18" s="144">
        <v>1527.6110000000001</v>
      </c>
      <c r="D18" s="143">
        <v>0</v>
      </c>
      <c r="E18" s="145">
        <v>0</v>
      </c>
      <c r="F18" s="143">
        <v>2</v>
      </c>
      <c r="G18" s="145">
        <v>5.2220000000000004</v>
      </c>
      <c r="H18" s="143">
        <v>336</v>
      </c>
      <c r="I18" s="145">
        <v>1522.3890000000001</v>
      </c>
      <c r="J18" s="95"/>
    </row>
    <row r="19" spans="1:10">
      <c r="A19" s="205" t="s">
        <v>325</v>
      </c>
      <c r="B19" s="143">
        <v>3</v>
      </c>
      <c r="C19" s="144">
        <v>5.4740000000000002</v>
      </c>
      <c r="D19" s="143">
        <v>2</v>
      </c>
      <c r="E19" s="145">
        <v>2.7989999999999999</v>
      </c>
      <c r="F19" s="143">
        <v>3</v>
      </c>
      <c r="G19" s="145">
        <v>5.4740000000000002</v>
      </c>
      <c r="H19" s="143">
        <v>2</v>
      </c>
      <c r="I19" s="145">
        <v>2.7989999999999995</v>
      </c>
      <c r="J19" s="95"/>
    </row>
    <row r="20" spans="1:10">
      <c r="A20" s="206"/>
      <c r="B20" s="143">
        <v>0</v>
      </c>
      <c r="C20" s="144">
        <v>3.5859999999999999</v>
      </c>
      <c r="D20" s="143">
        <v>0</v>
      </c>
      <c r="E20" s="145">
        <v>1.833</v>
      </c>
      <c r="F20" s="143">
        <v>0</v>
      </c>
      <c r="G20" s="145">
        <v>3.5859999999999999</v>
      </c>
      <c r="H20" s="143">
        <v>0</v>
      </c>
      <c r="I20" s="145">
        <v>1.8329999999999997</v>
      </c>
      <c r="J20" s="95"/>
    </row>
    <row r="21" spans="1:10">
      <c r="A21" s="205" t="s">
        <v>326</v>
      </c>
      <c r="B21" s="143">
        <v>1473</v>
      </c>
      <c r="C21" s="144">
        <v>2712.3679999999999</v>
      </c>
      <c r="D21" s="143">
        <v>14</v>
      </c>
      <c r="E21" s="145">
        <v>25.085999999999999</v>
      </c>
      <c r="F21" s="143">
        <v>43</v>
      </c>
      <c r="G21" s="145">
        <v>57.180999999999997</v>
      </c>
      <c r="H21" s="143">
        <v>1444</v>
      </c>
      <c r="I21" s="145">
        <v>2680.2729999999997</v>
      </c>
      <c r="J21" s="95"/>
    </row>
    <row r="22" spans="1:10">
      <c r="A22" s="206"/>
      <c r="B22" s="143">
        <v>1473</v>
      </c>
      <c r="C22" s="144">
        <v>2396.2190000000001</v>
      </c>
      <c r="D22" s="143">
        <v>14</v>
      </c>
      <c r="E22" s="145">
        <v>23.109000000000002</v>
      </c>
      <c r="F22" s="143">
        <v>43</v>
      </c>
      <c r="G22" s="145">
        <v>52.731999999999999</v>
      </c>
      <c r="H22" s="143">
        <v>1444</v>
      </c>
      <c r="I22" s="145">
        <v>2366.596</v>
      </c>
      <c r="J22" s="95"/>
    </row>
    <row r="23" spans="1:10">
      <c r="A23" s="205" t="s">
        <v>327</v>
      </c>
      <c r="B23" s="143">
        <v>1591</v>
      </c>
      <c r="C23" s="144">
        <v>26321.326000000001</v>
      </c>
      <c r="D23" s="143">
        <v>24</v>
      </c>
      <c r="E23" s="145">
        <v>431.03</v>
      </c>
      <c r="F23" s="143">
        <v>51</v>
      </c>
      <c r="G23" s="145">
        <v>850.28800000000001</v>
      </c>
      <c r="H23" s="143">
        <v>1564</v>
      </c>
      <c r="I23" s="145">
        <v>25902.067999999999</v>
      </c>
      <c r="J23" s="95"/>
    </row>
    <row r="24" spans="1:10">
      <c r="A24" s="206"/>
      <c r="B24" s="143">
        <v>1583</v>
      </c>
      <c r="C24" s="144">
        <v>23695.741999999998</v>
      </c>
      <c r="D24" s="143">
        <v>24</v>
      </c>
      <c r="E24" s="145">
        <v>396.54599999999999</v>
      </c>
      <c r="F24" s="143">
        <v>51</v>
      </c>
      <c r="G24" s="145">
        <v>779.65499999999997</v>
      </c>
      <c r="H24" s="143">
        <v>1556</v>
      </c>
      <c r="I24" s="145">
        <v>23312.632999999998</v>
      </c>
      <c r="J24" s="95"/>
    </row>
    <row r="25" spans="1:10">
      <c r="A25" s="205" t="s">
        <v>328</v>
      </c>
      <c r="B25" s="143">
        <v>179</v>
      </c>
      <c r="C25" s="144">
        <v>1733.54</v>
      </c>
      <c r="D25" s="143">
        <v>161</v>
      </c>
      <c r="E25" s="145">
        <v>1032.4100000000001</v>
      </c>
      <c r="F25" s="143">
        <v>179</v>
      </c>
      <c r="G25" s="145">
        <v>1733.54</v>
      </c>
      <c r="H25" s="143">
        <v>161</v>
      </c>
      <c r="I25" s="145">
        <v>1032.4099999999999</v>
      </c>
      <c r="J25" s="95"/>
    </row>
    <row r="26" spans="1:10">
      <c r="A26" s="206"/>
      <c r="B26" s="143">
        <v>0</v>
      </c>
      <c r="C26" s="144">
        <v>1604.9659999999999</v>
      </c>
      <c r="D26" s="143">
        <v>0</v>
      </c>
      <c r="E26" s="145">
        <v>961.36800000000005</v>
      </c>
      <c r="F26" s="143">
        <v>0</v>
      </c>
      <c r="G26" s="145">
        <v>1604.9659999999999</v>
      </c>
      <c r="H26" s="143">
        <v>0</v>
      </c>
      <c r="I26" s="145">
        <v>961.36799999999994</v>
      </c>
      <c r="J26" s="95"/>
    </row>
    <row r="27" spans="1:10">
      <c r="A27" s="205" t="s">
        <v>329</v>
      </c>
      <c r="B27" s="143">
        <v>0</v>
      </c>
      <c r="C27" s="144">
        <v>0</v>
      </c>
      <c r="D27" s="143">
        <v>46</v>
      </c>
      <c r="E27" s="145">
        <v>193.03</v>
      </c>
      <c r="F27" s="143">
        <v>46</v>
      </c>
      <c r="G27" s="145">
        <v>193.03</v>
      </c>
      <c r="H27" s="143">
        <v>0</v>
      </c>
      <c r="I27" s="145">
        <v>0</v>
      </c>
      <c r="J27" s="95"/>
    </row>
    <row r="28" spans="1:10">
      <c r="A28" s="206"/>
      <c r="B28" s="143">
        <v>0</v>
      </c>
      <c r="C28" s="144">
        <v>0</v>
      </c>
      <c r="D28" s="143">
        <v>21</v>
      </c>
      <c r="E28" s="145">
        <v>178.06700000000001</v>
      </c>
      <c r="F28" s="143">
        <v>21</v>
      </c>
      <c r="G28" s="145">
        <v>178.06700000000001</v>
      </c>
      <c r="H28" s="143">
        <v>0</v>
      </c>
      <c r="I28" s="145">
        <v>0</v>
      </c>
      <c r="J28" s="95"/>
    </row>
    <row r="29" spans="1:10">
      <c r="A29" s="205" t="s">
        <v>330</v>
      </c>
      <c r="B29" s="143">
        <v>10046</v>
      </c>
      <c r="C29" s="144">
        <v>2174.9940000000001</v>
      </c>
      <c r="D29" s="143">
        <v>367</v>
      </c>
      <c r="E29" s="145">
        <v>45.814</v>
      </c>
      <c r="F29" s="143">
        <v>828</v>
      </c>
      <c r="G29" s="145">
        <v>126.574</v>
      </c>
      <c r="H29" s="143">
        <v>9585</v>
      </c>
      <c r="I29" s="145">
        <v>2094.2339999999999</v>
      </c>
      <c r="J29" s="95"/>
    </row>
    <row r="30" spans="1:10">
      <c r="A30" s="206"/>
      <c r="B30" s="143">
        <v>1820</v>
      </c>
      <c r="C30" s="144">
        <v>2001.5239999999999</v>
      </c>
      <c r="D30" s="143">
        <v>78</v>
      </c>
      <c r="E30" s="145">
        <v>42.154000000000003</v>
      </c>
      <c r="F30" s="143">
        <v>142</v>
      </c>
      <c r="G30" s="145">
        <v>116.453</v>
      </c>
      <c r="H30" s="143">
        <v>1756</v>
      </c>
      <c r="I30" s="145">
        <v>1927.2249999999999</v>
      </c>
      <c r="J30" s="95"/>
    </row>
    <row r="31" spans="1:10">
      <c r="A31" s="205" t="s">
        <v>331</v>
      </c>
      <c r="B31" s="143">
        <v>817</v>
      </c>
      <c r="C31" s="144">
        <v>17042.651999999998</v>
      </c>
      <c r="D31" s="143">
        <v>9</v>
      </c>
      <c r="E31" s="145">
        <v>191.92</v>
      </c>
      <c r="F31" s="143">
        <v>8</v>
      </c>
      <c r="G31" s="145">
        <v>337.80900000000003</v>
      </c>
      <c r="H31" s="143">
        <v>818</v>
      </c>
      <c r="I31" s="145">
        <v>16896.762999999995</v>
      </c>
      <c r="J31" s="95"/>
    </row>
    <row r="32" spans="1:10">
      <c r="A32" s="206"/>
      <c r="B32" s="143">
        <v>809</v>
      </c>
      <c r="C32" s="144">
        <v>15182.852999999999</v>
      </c>
      <c r="D32" s="143">
        <v>9</v>
      </c>
      <c r="E32" s="145">
        <v>176.56700000000001</v>
      </c>
      <c r="F32" s="143">
        <v>8</v>
      </c>
      <c r="G32" s="145">
        <v>310.78399999999999</v>
      </c>
      <c r="H32" s="143">
        <v>810</v>
      </c>
      <c r="I32" s="145">
        <v>15048.635999999999</v>
      </c>
      <c r="J32" s="95"/>
    </row>
    <row r="33" spans="1:10">
      <c r="A33" s="205" t="s">
        <v>332</v>
      </c>
      <c r="B33" s="143">
        <v>1</v>
      </c>
      <c r="C33" s="144">
        <v>6.9</v>
      </c>
      <c r="D33" s="143">
        <v>0</v>
      </c>
      <c r="E33" s="145">
        <v>0</v>
      </c>
      <c r="F33" s="143">
        <v>0</v>
      </c>
      <c r="G33" s="145">
        <v>0</v>
      </c>
      <c r="H33" s="143">
        <v>1</v>
      </c>
      <c r="I33" s="145">
        <v>6.9</v>
      </c>
      <c r="J33" s="95"/>
    </row>
    <row r="34" spans="1:10">
      <c r="A34" s="206"/>
      <c r="B34" s="143">
        <v>1</v>
      </c>
      <c r="C34" s="144">
        <v>5.1749999999999998</v>
      </c>
      <c r="D34" s="143">
        <v>0</v>
      </c>
      <c r="E34" s="145">
        <v>0</v>
      </c>
      <c r="F34" s="143">
        <v>0</v>
      </c>
      <c r="G34" s="145">
        <v>0</v>
      </c>
      <c r="H34" s="143">
        <v>1</v>
      </c>
      <c r="I34" s="145">
        <v>5.1749999999999998</v>
      </c>
      <c r="J34" s="95"/>
    </row>
    <row r="35" spans="1:10">
      <c r="A35" s="205" t="s">
        <v>333</v>
      </c>
      <c r="B35" s="143">
        <v>45</v>
      </c>
      <c r="C35" s="144">
        <v>814.31</v>
      </c>
      <c r="D35" s="143">
        <v>5</v>
      </c>
      <c r="E35" s="145">
        <v>31.28</v>
      </c>
      <c r="F35" s="143">
        <v>7</v>
      </c>
      <c r="G35" s="145">
        <v>194.3</v>
      </c>
      <c r="H35" s="143">
        <v>43</v>
      </c>
      <c r="I35" s="145">
        <v>651.29</v>
      </c>
      <c r="J35" s="95"/>
    </row>
    <row r="36" spans="1:10">
      <c r="A36" s="206"/>
      <c r="B36" s="143">
        <v>36</v>
      </c>
      <c r="C36" s="144">
        <v>760.86800000000005</v>
      </c>
      <c r="D36" s="143">
        <v>5</v>
      </c>
      <c r="E36" s="145">
        <v>28.777000000000001</v>
      </c>
      <c r="F36" s="143">
        <v>7</v>
      </c>
      <c r="G36" s="145">
        <v>188.50800000000001</v>
      </c>
      <c r="H36" s="143">
        <v>34</v>
      </c>
      <c r="I36" s="145">
        <v>601.13700000000006</v>
      </c>
      <c r="J36" s="95"/>
    </row>
    <row r="37" spans="1:10">
      <c r="A37" s="205" t="s">
        <v>334</v>
      </c>
      <c r="B37" s="143">
        <v>289</v>
      </c>
      <c r="C37" s="144">
        <v>1522.25</v>
      </c>
      <c r="D37" s="143">
        <v>23</v>
      </c>
      <c r="E37" s="145">
        <v>104.25</v>
      </c>
      <c r="F37" s="143">
        <v>18</v>
      </c>
      <c r="G37" s="145">
        <v>75.2</v>
      </c>
      <c r="H37" s="143">
        <v>294</v>
      </c>
      <c r="I37" s="145">
        <v>1551.3</v>
      </c>
      <c r="J37" s="95"/>
    </row>
    <row r="38" spans="1:10">
      <c r="A38" s="206"/>
      <c r="B38" s="143">
        <v>289</v>
      </c>
      <c r="C38" s="144">
        <v>1513.877</v>
      </c>
      <c r="D38" s="143">
        <v>23</v>
      </c>
      <c r="E38" s="145">
        <v>103.72799999999999</v>
      </c>
      <c r="F38" s="143">
        <v>18</v>
      </c>
      <c r="G38" s="145">
        <v>74.822999999999993</v>
      </c>
      <c r="H38" s="143">
        <v>294</v>
      </c>
      <c r="I38" s="145">
        <v>1542.7819999999999</v>
      </c>
      <c r="J38" s="95"/>
    </row>
    <row r="39" spans="1:10">
      <c r="A39" s="205" t="s">
        <v>335</v>
      </c>
      <c r="B39" s="143">
        <v>37</v>
      </c>
      <c r="C39" s="144">
        <v>83.12</v>
      </c>
      <c r="D39" s="143">
        <v>15</v>
      </c>
      <c r="E39" s="145">
        <v>146.9</v>
      </c>
      <c r="F39" s="143">
        <v>37</v>
      </c>
      <c r="G39" s="145">
        <v>83.12</v>
      </c>
      <c r="H39" s="143">
        <v>15</v>
      </c>
      <c r="I39" s="145">
        <v>146.9</v>
      </c>
      <c r="J39" s="95"/>
    </row>
    <row r="40" spans="1:10">
      <c r="A40" s="206"/>
      <c r="B40" s="143">
        <v>0</v>
      </c>
      <c r="C40" s="144">
        <v>77.013999999999996</v>
      </c>
      <c r="D40" s="143">
        <v>0</v>
      </c>
      <c r="E40" s="145">
        <v>135.49</v>
      </c>
      <c r="F40" s="143">
        <v>0</v>
      </c>
      <c r="G40" s="145">
        <v>77.013999999999996</v>
      </c>
      <c r="H40" s="143">
        <v>0</v>
      </c>
      <c r="I40" s="145">
        <v>135.49</v>
      </c>
      <c r="J40" s="95"/>
    </row>
    <row r="41" spans="1:10">
      <c r="A41" s="205" t="s">
        <v>336</v>
      </c>
      <c r="B41" s="143">
        <v>38</v>
      </c>
      <c r="C41" s="144">
        <v>306.51</v>
      </c>
      <c r="D41" s="143">
        <v>0</v>
      </c>
      <c r="E41" s="145">
        <v>0</v>
      </c>
      <c r="F41" s="143">
        <v>0</v>
      </c>
      <c r="G41" s="145">
        <v>0</v>
      </c>
      <c r="H41" s="143">
        <v>38</v>
      </c>
      <c r="I41" s="145">
        <v>306.51</v>
      </c>
      <c r="J41" s="95"/>
    </row>
    <row r="42" spans="1:10">
      <c r="A42" s="206"/>
      <c r="B42" s="143">
        <v>38</v>
      </c>
      <c r="C42" s="144">
        <v>282.32400000000001</v>
      </c>
      <c r="D42" s="143">
        <v>0</v>
      </c>
      <c r="E42" s="145">
        <v>0</v>
      </c>
      <c r="F42" s="143">
        <v>0</v>
      </c>
      <c r="G42" s="145">
        <v>0</v>
      </c>
      <c r="H42" s="143">
        <v>38</v>
      </c>
      <c r="I42" s="145">
        <v>282.32400000000001</v>
      </c>
      <c r="J42" s="95"/>
    </row>
    <row r="43" spans="1:10">
      <c r="A43" s="205" t="s">
        <v>337</v>
      </c>
      <c r="B43" s="143">
        <v>361</v>
      </c>
      <c r="C43" s="144">
        <v>44.552</v>
      </c>
      <c r="D43" s="143">
        <v>137</v>
      </c>
      <c r="E43" s="145">
        <v>3.04</v>
      </c>
      <c r="F43" s="143">
        <v>88</v>
      </c>
      <c r="G43" s="145">
        <v>4.6619999999999999</v>
      </c>
      <c r="H43" s="143">
        <v>410</v>
      </c>
      <c r="I43" s="145">
        <v>42.93</v>
      </c>
      <c r="J43" s="95"/>
    </row>
    <row r="44" spans="1:10">
      <c r="A44" s="206"/>
      <c r="B44" s="143">
        <v>359</v>
      </c>
      <c r="C44" s="144">
        <v>40.841000000000001</v>
      </c>
      <c r="D44" s="143">
        <v>137</v>
      </c>
      <c r="E44" s="145">
        <v>2.8330000000000002</v>
      </c>
      <c r="F44" s="143">
        <v>88</v>
      </c>
      <c r="G44" s="145">
        <v>4.3129999999999997</v>
      </c>
      <c r="H44" s="143">
        <v>408</v>
      </c>
      <c r="I44" s="145">
        <v>39.360999999999997</v>
      </c>
      <c r="J44" s="95"/>
    </row>
    <row r="45" spans="1:10">
      <c r="A45" s="205" t="s">
        <v>338</v>
      </c>
      <c r="B45" s="143">
        <v>421</v>
      </c>
      <c r="C45" s="144">
        <v>95.266000000000005</v>
      </c>
      <c r="D45" s="143">
        <v>0</v>
      </c>
      <c r="E45" s="145">
        <v>0</v>
      </c>
      <c r="F45" s="143">
        <v>0</v>
      </c>
      <c r="G45" s="145">
        <v>0</v>
      </c>
      <c r="H45" s="143">
        <v>421</v>
      </c>
      <c r="I45" s="145">
        <v>95.266000000000005</v>
      </c>
      <c r="J45" s="95"/>
    </row>
    <row r="46" spans="1:10">
      <c r="A46" s="206"/>
      <c r="B46" s="143">
        <v>412</v>
      </c>
      <c r="C46" s="144">
        <v>87.588999999999999</v>
      </c>
      <c r="D46" s="143">
        <v>0</v>
      </c>
      <c r="E46" s="145">
        <v>0</v>
      </c>
      <c r="F46" s="143">
        <v>0</v>
      </c>
      <c r="G46" s="145">
        <v>0</v>
      </c>
      <c r="H46" s="143">
        <v>412</v>
      </c>
      <c r="I46" s="145">
        <v>87.588999999999999</v>
      </c>
      <c r="J46" s="95"/>
    </row>
    <row r="47" spans="1:10">
      <c r="A47" s="205" t="s">
        <v>339</v>
      </c>
      <c r="B47" s="143">
        <v>9</v>
      </c>
      <c r="C47" s="144">
        <v>109.91</v>
      </c>
      <c r="D47" s="143">
        <v>10</v>
      </c>
      <c r="E47" s="145">
        <v>141.61000000000001</v>
      </c>
      <c r="F47" s="143">
        <v>9</v>
      </c>
      <c r="G47" s="145">
        <v>109.91</v>
      </c>
      <c r="H47" s="143">
        <v>10</v>
      </c>
      <c r="I47" s="145">
        <v>141.61000000000001</v>
      </c>
      <c r="J47" s="95"/>
    </row>
    <row r="48" spans="1:10">
      <c r="A48" s="206"/>
      <c r="B48" s="143">
        <v>0</v>
      </c>
      <c r="C48" s="144">
        <v>101.053</v>
      </c>
      <c r="D48" s="143">
        <v>0</v>
      </c>
      <c r="E48" s="145">
        <v>130.20500000000001</v>
      </c>
      <c r="F48" s="143">
        <v>0</v>
      </c>
      <c r="G48" s="145">
        <v>101.053</v>
      </c>
      <c r="H48" s="143">
        <v>0</v>
      </c>
      <c r="I48" s="145">
        <v>130.20500000000001</v>
      </c>
      <c r="J48" s="95"/>
    </row>
    <row r="49" spans="1:10">
      <c r="A49" s="205" t="s">
        <v>340</v>
      </c>
      <c r="B49" s="143">
        <v>0</v>
      </c>
      <c r="C49" s="144">
        <v>0</v>
      </c>
      <c r="D49" s="143">
        <v>4</v>
      </c>
      <c r="E49" s="145">
        <v>7.24</v>
      </c>
      <c r="F49" s="143">
        <v>4</v>
      </c>
      <c r="G49" s="145">
        <v>7.24</v>
      </c>
      <c r="H49" s="143">
        <v>0</v>
      </c>
      <c r="I49" s="145">
        <v>0</v>
      </c>
      <c r="J49" s="95"/>
    </row>
    <row r="50" spans="1:10">
      <c r="A50" s="206"/>
      <c r="B50" s="143">
        <v>0</v>
      </c>
      <c r="C50" s="144">
        <v>0</v>
      </c>
      <c r="D50" s="143">
        <v>4</v>
      </c>
      <c r="E50" s="145">
        <v>5.4290000000000003</v>
      </c>
      <c r="F50" s="143">
        <v>4</v>
      </c>
      <c r="G50" s="145">
        <v>5.4290000000000003</v>
      </c>
      <c r="H50" s="143">
        <v>0</v>
      </c>
      <c r="I50" s="145">
        <v>0</v>
      </c>
      <c r="J50" s="95"/>
    </row>
    <row r="51" spans="1:10">
      <c r="A51" s="205" t="s">
        <v>341</v>
      </c>
      <c r="B51" s="143">
        <v>0</v>
      </c>
      <c r="C51" s="144">
        <v>0</v>
      </c>
      <c r="D51" s="143">
        <v>632</v>
      </c>
      <c r="E51" s="145">
        <v>1997.2629999999999</v>
      </c>
      <c r="F51" s="143">
        <v>632</v>
      </c>
      <c r="G51" s="145">
        <v>1997.2629999999999</v>
      </c>
      <c r="H51" s="143">
        <v>0</v>
      </c>
      <c r="I51" s="145">
        <v>0</v>
      </c>
      <c r="J51" s="95"/>
    </row>
    <row r="52" spans="1:10">
      <c r="A52" s="206"/>
      <c r="B52" s="143">
        <v>0</v>
      </c>
      <c r="C52" s="144">
        <v>0</v>
      </c>
      <c r="D52" s="143">
        <v>337</v>
      </c>
      <c r="E52" s="145">
        <v>1845.662</v>
      </c>
      <c r="F52" s="143">
        <v>337</v>
      </c>
      <c r="G52" s="145">
        <v>1845.662</v>
      </c>
      <c r="H52" s="143">
        <v>0</v>
      </c>
      <c r="I52" s="145">
        <v>0</v>
      </c>
      <c r="J52" s="95"/>
    </row>
    <row r="53" spans="1:10">
      <c r="A53" s="205" t="s">
        <v>342</v>
      </c>
      <c r="B53" s="143">
        <v>2530</v>
      </c>
      <c r="C53" s="144">
        <v>816.17899999999997</v>
      </c>
      <c r="D53" s="143">
        <v>1</v>
      </c>
      <c r="E53" s="145">
        <v>0.32</v>
      </c>
      <c r="F53" s="143">
        <v>19</v>
      </c>
      <c r="G53" s="145">
        <v>5.048</v>
      </c>
      <c r="H53" s="143">
        <v>2512</v>
      </c>
      <c r="I53" s="145">
        <v>811.45100000000002</v>
      </c>
      <c r="J53" s="95"/>
    </row>
    <row r="54" spans="1:10">
      <c r="A54" s="206"/>
      <c r="B54" s="143">
        <v>2530</v>
      </c>
      <c r="C54" s="144">
        <v>640.02700000000004</v>
      </c>
      <c r="D54" s="143">
        <v>1</v>
      </c>
      <c r="E54" s="145">
        <v>0.24</v>
      </c>
      <c r="F54" s="143">
        <v>19</v>
      </c>
      <c r="G54" s="145">
        <v>3.8039999999999998</v>
      </c>
      <c r="H54" s="143">
        <v>2512</v>
      </c>
      <c r="I54" s="145">
        <v>636.46300000000008</v>
      </c>
      <c r="J54" s="95"/>
    </row>
    <row r="55" spans="1:10">
      <c r="A55" s="205" t="s">
        <v>343</v>
      </c>
      <c r="B55" s="143">
        <v>2095</v>
      </c>
      <c r="C55" s="144">
        <v>9075.6180000000004</v>
      </c>
      <c r="D55" s="143">
        <v>19</v>
      </c>
      <c r="E55" s="145">
        <v>80.236000000000004</v>
      </c>
      <c r="F55" s="143">
        <v>48</v>
      </c>
      <c r="G55" s="145">
        <v>221.768</v>
      </c>
      <c r="H55" s="143">
        <v>2066</v>
      </c>
      <c r="I55" s="145">
        <v>8934.0860000000011</v>
      </c>
      <c r="J55" s="95"/>
    </row>
    <row r="56" spans="1:10">
      <c r="A56" s="206"/>
      <c r="B56" s="143">
        <v>2095</v>
      </c>
      <c r="C56" s="144">
        <v>7979.5469999999996</v>
      </c>
      <c r="D56" s="143">
        <v>19</v>
      </c>
      <c r="E56" s="145">
        <v>73.284999999999997</v>
      </c>
      <c r="F56" s="143">
        <v>48</v>
      </c>
      <c r="G56" s="145">
        <v>201.876</v>
      </c>
      <c r="H56" s="143">
        <v>2066</v>
      </c>
      <c r="I56" s="145">
        <v>7850.9559999999992</v>
      </c>
      <c r="J56" s="95"/>
    </row>
    <row r="57" spans="1:10">
      <c r="A57" s="201" t="s">
        <v>20</v>
      </c>
      <c r="B57" s="146">
        <v>25069</v>
      </c>
      <c r="C57" s="147">
        <v>105700.503</v>
      </c>
      <c r="D57" s="146">
        <v>1511</v>
      </c>
      <c r="E57" s="147">
        <v>4980.0379999999996</v>
      </c>
      <c r="F57" s="146">
        <v>2096</v>
      </c>
      <c r="G57" s="147">
        <v>6767.8609999999999</v>
      </c>
      <c r="H57" s="146">
        <v>24484</v>
      </c>
      <c r="I57" s="147">
        <v>103912.68</v>
      </c>
      <c r="J57" s="95"/>
    </row>
    <row r="58" spans="1:10">
      <c r="A58" s="202"/>
      <c r="B58" s="146">
        <v>15889</v>
      </c>
      <c r="C58" s="147">
        <v>93251.112999999998</v>
      </c>
      <c r="D58" s="146">
        <v>714</v>
      </c>
      <c r="E58" s="142">
        <v>4609.0230000000001</v>
      </c>
      <c r="F58" s="146">
        <v>844</v>
      </c>
      <c r="G58" s="142">
        <v>6246.5659999999998</v>
      </c>
      <c r="H58" s="146">
        <v>15759</v>
      </c>
      <c r="I58" s="147">
        <v>91613.569999999992</v>
      </c>
      <c r="J58" s="95"/>
    </row>
    <row r="59" spans="1:10">
      <c r="A59" s="203" t="s">
        <v>344</v>
      </c>
      <c r="B59" s="204"/>
      <c r="C59" s="204"/>
      <c r="D59" s="204"/>
      <c r="E59" s="204"/>
      <c r="F59" s="204"/>
      <c r="G59" s="204"/>
      <c r="H59" s="204"/>
      <c r="I59" s="204"/>
      <c r="J59" s="95"/>
    </row>
    <row r="60" spans="1:10">
      <c r="A60" s="138"/>
      <c r="B60" s="127"/>
      <c r="C60" s="128"/>
      <c r="D60" s="127"/>
      <c r="E60" s="123"/>
      <c r="F60" s="127"/>
      <c r="G60" s="123"/>
      <c r="H60" s="127"/>
      <c r="I60" s="128"/>
      <c r="J60" s="95"/>
    </row>
    <row r="61" spans="1:10">
      <c r="A61" s="139"/>
      <c r="B61" s="140"/>
      <c r="C61" s="140"/>
      <c r="D61" s="140"/>
      <c r="E61" s="140"/>
      <c r="F61" s="140"/>
      <c r="G61" s="140"/>
      <c r="H61" s="140"/>
      <c r="I61" s="140"/>
      <c r="J61" s="95"/>
    </row>
    <row r="62" spans="1:10">
      <c r="A62" s="95"/>
      <c r="B62" s="83"/>
      <c r="C62" s="84"/>
      <c r="D62" s="83"/>
      <c r="E62" s="85"/>
      <c r="F62" s="83"/>
      <c r="G62" s="85"/>
      <c r="H62" s="83"/>
      <c r="I62" s="94"/>
      <c r="J62" s="95"/>
    </row>
    <row r="63" spans="1:10">
      <c r="A63" s="93"/>
      <c r="B63" s="83"/>
      <c r="C63" s="84"/>
      <c r="D63" s="83"/>
      <c r="E63" s="85"/>
      <c r="F63" s="83"/>
      <c r="G63" s="85"/>
      <c r="H63" s="83"/>
      <c r="I63" s="94"/>
      <c r="J63" s="95"/>
    </row>
    <row r="64" spans="1:10">
      <c r="A64" s="95"/>
      <c r="B64" s="83"/>
      <c r="C64" s="84"/>
      <c r="D64" s="83"/>
      <c r="E64" s="85"/>
      <c r="F64" s="83"/>
      <c r="G64" s="85"/>
      <c r="H64" s="83"/>
      <c r="I64" s="94"/>
      <c r="J64" s="95"/>
    </row>
    <row r="65" spans="1:10">
      <c r="A65" s="96"/>
      <c r="B65" s="86"/>
      <c r="C65" s="87"/>
      <c r="D65" s="86"/>
      <c r="E65" s="87"/>
      <c r="F65" s="86"/>
      <c r="G65" s="87"/>
      <c r="H65" s="86"/>
      <c r="I65" s="97"/>
      <c r="J65" s="91"/>
    </row>
    <row r="66" spans="1:10">
      <c r="A66" s="98"/>
      <c r="B66" s="86"/>
      <c r="C66" s="87"/>
      <c r="D66" s="86"/>
      <c r="E66" s="82"/>
      <c r="F66" s="86"/>
      <c r="G66" s="82"/>
      <c r="H66" s="86"/>
      <c r="I66" s="97"/>
      <c r="J66" s="91"/>
    </row>
    <row r="67" spans="1:10">
      <c r="A67" s="99"/>
      <c r="B67" s="100"/>
      <c r="C67" s="100"/>
      <c r="D67" s="100"/>
      <c r="E67" s="100"/>
      <c r="F67" s="100"/>
      <c r="G67" s="100"/>
      <c r="H67" s="100"/>
      <c r="I67" s="100"/>
      <c r="J67" s="88"/>
    </row>
  </sheetData>
  <mergeCells count="37">
    <mergeCell ref="A55:A56"/>
    <mergeCell ref="A57:A58"/>
    <mergeCell ref="A59:I59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conditionalFormatting sqref="B23:I1048576">
    <cfRule type="cellIs" dxfId="0" priority="1" operator="lessThan">
      <formula>0</formula>
    </cfRule>
  </conditionalFormatting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I43"/>
    </sheetView>
  </sheetViews>
  <sheetFormatPr defaultRowHeight="15"/>
  <cols>
    <col min="1" max="1" width="25.710937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593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594</v>
      </c>
      <c r="B7" s="143">
        <v>0</v>
      </c>
      <c r="C7" s="144">
        <v>0</v>
      </c>
      <c r="D7" s="143">
        <v>0</v>
      </c>
      <c r="E7" s="145">
        <v>0</v>
      </c>
      <c r="F7" s="143">
        <v>0</v>
      </c>
      <c r="G7" s="145">
        <v>0</v>
      </c>
      <c r="H7" s="143">
        <v>0</v>
      </c>
      <c r="I7" s="145">
        <v>0</v>
      </c>
      <c r="J7" s="95"/>
    </row>
    <row r="8" spans="1:10">
      <c r="A8" s="206"/>
      <c r="B8" s="143">
        <v>0</v>
      </c>
      <c r="C8" s="144">
        <v>1E-3</v>
      </c>
      <c r="D8" s="143">
        <v>0</v>
      </c>
      <c r="E8" s="145">
        <v>0</v>
      </c>
      <c r="F8" s="143">
        <v>0</v>
      </c>
      <c r="G8" s="145">
        <v>0</v>
      </c>
      <c r="H8" s="143">
        <v>0</v>
      </c>
      <c r="I8" s="145">
        <v>1E-3</v>
      </c>
      <c r="J8" s="95"/>
    </row>
    <row r="9" spans="1:10">
      <c r="A9" s="205" t="s">
        <v>595</v>
      </c>
      <c r="B9" s="143">
        <v>488</v>
      </c>
      <c r="C9" s="144">
        <v>7421.6859999999997</v>
      </c>
      <c r="D9" s="143">
        <v>0</v>
      </c>
      <c r="E9" s="145">
        <v>0</v>
      </c>
      <c r="F9" s="143">
        <v>0</v>
      </c>
      <c r="G9" s="145">
        <v>0</v>
      </c>
      <c r="H9" s="143">
        <v>488</v>
      </c>
      <c r="I9" s="145">
        <v>7421.6859999999997</v>
      </c>
      <c r="J9" s="95"/>
    </row>
    <row r="10" spans="1:10">
      <c r="A10" s="206"/>
      <c r="B10" s="143">
        <v>143</v>
      </c>
      <c r="C10" s="144">
        <v>6875.3909999999996</v>
      </c>
      <c r="D10" s="143">
        <v>0</v>
      </c>
      <c r="E10" s="145">
        <v>0</v>
      </c>
      <c r="F10" s="143">
        <v>0</v>
      </c>
      <c r="G10" s="145">
        <v>0</v>
      </c>
      <c r="H10" s="143">
        <v>143</v>
      </c>
      <c r="I10" s="145">
        <v>6875.3909999999996</v>
      </c>
      <c r="J10" s="95"/>
    </row>
    <row r="11" spans="1:10">
      <c r="A11" s="205" t="s">
        <v>596</v>
      </c>
      <c r="B11" s="143">
        <v>7</v>
      </c>
      <c r="C11" s="144">
        <v>69.81</v>
      </c>
      <c r="D11" s="143">
        <v>0</v>
      </c>
      <c r="E11" s="145">
        <v>0</v>
      </c>
      <c r="F11" s="143">
        <v>0</v>
      </c>
      <c r="G11" s="145">
        <v>0</v>
      </c>
      <c r="H11" s="143">
        <v>7</v>
      </c>
      <c r="I11" s="145">
        <v>69.81</v>
      </c>
      <c r="J11" s="95"/>
    </row>
    <row r="12" spans="1:10">
      <c r="A12" s="206"/>
      <c r="B12" s="143">
        <v>7</v>
      </c>
      <c r="C12" s="144">
        <v>63.274999999999999</v>
      </c>
      <c r="D12" s="143">
        <v>0</v>
      </c>
      <c r="E12" s="145">
        <v>0</v>
      </c>
      <c r="F12" s="143">
        <v>0</v>
      </c>
      <c r="G12" s="145">
        <v>0</v>
      </c>
      <c r="H12" s="143">
        <v>7</v>
      </c>
      <c r="I12" s="145">
        <v>63.274999999999999</v>
      </c>
      <c r="J12" s="95"/>
    </row>
    <row r="13" spans="1:10">
      <c r="A13" s="205" t="s">
        <v>597</v>
      </c>
      <c r="B13" s="143">
        <v>642</v>
      </c>
      <c r="C13" s="144">
        <v>5125.2439999999997</v>
      </c>
      <c r="D13" s="143">
        <v>0</v>
      </c>
      <c r="E13" s="145">
        <v>0</v>
      </c>
      <c r="F13" s="143">
        <v>0</v>
      </c>
      <c r="G13" s="145">
        <v>0</v>
      </c>
      <c r="H13" s="143">
        <v>642</v>
      </c>
      <c r="I13" s="145">
        <v>5125.2439999999997</v>
      </c>
      <c r="J13" s="95"/>
    </row>
    <row r="14" spans="1:10">
      <c r="A14" s="206"/>
      <c r="B14" s="143">
        <v>630</v>
      </c>
      <c r="C14" s="144">
        <v>3261.9630000000002</v>
      </c>
      <c r="D14" s="143">
        <v>0</v>
      </c>
      <c r="E14" s="145">
        <v>0</v>
      </c>
      <c r="F14" s="143">
        <v>0</v>
      </c>
      <c r="G14" s="145">
        <v>0</v>
      </c>
      <c r="H14" s="143">
        <v>630</v>
      </c>
      <c r="I14" s="145">
        <v>3261.9630000000002</v>
      </c>
      <c r="J14" s="95"/>
    </row>
    <row r="15" spans="1:10">
      <c r="A15" s="205" t="s">
        <v>598</v>
      </c>
      <c r="B15" s="143">
        <v>3</v>
      </c>
      <c r="C15" s="144">
        <v>11.35</v>
      </c>
      <c r="D15" s="143">
        <v>0</v>
      </c>
      <c r="E15" s="145">
        <v>0</v>
      </c>
      <c r="F15" s="143">
        <v>0</v>
      </c>
      <c r="G15" s="145">
        <v>0</v>
      </c>
      <c r="H15" s="143">
        <v>3</v>
      </c>
      <c r="I15" s="145">
        <v>11.35</v>
      </c>
      <c r="J15" s="95"/>
    </row>
    <row r="16" spans="1:10">
      <c r="A16" s="206"/>
      <c r="B16" s="143">
        <v>0</v>
      </c>
      <c r="C16" s="144">
        <v>7.585</v>
      </c>
      <c r="D16" s="143">
        <v>0</v>
      </c>
      <c r="E16" s="145">
        <v>0</v>
      </c>
      <c r="F16" s="143">
        <v>0</v>
      </c>
      <c r="G16" s="145">
        <v>0</v>
      </c>
      <c r="H16" s="143">
        <v>0</v>
      </c>
      <c r="I16" s="145">
        <v>7.585</v>
      </c>
      <c r="J16" s="95"/>
    </row>
    <row r="17" spans="1:10">
      <c r="A17" s="205" t="s">
        <v>599</v>
      </c>
      <c r="B17" s="143">
        <v>904</v>
      </c>
      <c r="C17" s="144">
        <v>17487.63</v>
      </c>
      <c r="D17" s="143">
        <v>0</v>
      </c>
      <c r="E17" s="145">
        <v>0</v>
      </c>
      <c r="F17" s="143">
        <v>0</v>
      </c>
      <c r="G17" s="145">
        <v>0</v>
      </c>
      <c r="H17" s="143">
        <v>904</v>
      </c>
      <c r="I17" s="145">
        <v>17487.63</v>
      </c>
      <c r="J17" s="95"/>
    </row>
    <row r="18" spans="1:10">
      <c r="A18" s="206"/>
      <c r="B18" s="143">
        <v>904</v>
      </c>
      <c r="C18" s="144">
        <v>15915.584999999999</v>
      </c>
      <c r="D18" s="143">
        <v>0</v>
      </c>
      <c r="E18" s="145">
        <v>0</v>
      </c>
      <c r="F18" s="143">
        <v>0</v>
      </c>
      <c r="G18" s="145">
        <v>0</v>
      </c>
      <c r="H18" s="143">
        <v>904</v>
      </c>
      <c r="I18" s="145">
        <v>15915.584999999999</v>
      </c>
      <c r="J18" s="95"/>
    </row>
    <row r="19" spans="1:10">
      <c r="A19" s="205" t="s">
        <v>600</v>
      </c>
      <c r="B19" s="143">
        <v>1858</v>
      </c>
      <c r="C19" s="144">
        <v>10624.271000000001</v>
      </c>
      <c r="D19" s="143">
        <v>0</v>
      </c>
      <c r="E19" s="145">
        <v>0</v>
      </c>
      <c r="F19" s="143">
        <v>0</v>
      </c>
      <c r="G19" s="145">
        <v>0</v>
      </c>
      <c r="H19" s="143">
        <v>1858</v>
      </c>
      <c r="I19" s="145">
        <v>10624.271000000001</v>
      </c>
      <c r="J19" s="95"/>
    </row>
    <row r="20" spans="1:10">
      <c r="A20" s="206"/>
      <c r="B20" s="143">
        <v>1858</v>
      </c>
      <c r="C20" s="144">
        <v>9163.7520000000004</v>
      </c>
      <c r="D20" s="143">
        <v>0</v>
      </c>
      <c r="E20" s="145">
        <v>0</v>
      </c>
      <c r="F20" s="143">
        <v>0</v>
      </c>
      <c r="G20" s="145">
        <v>0</v>
      </c>
      <c r="H20" s="143">
        <v>1858</v>
      </c>
      <c r="I20" s="145">
        <v>9163.7520000000004</v>
      </c>
      <c r="J20" s="95"/>
    </row>
    <row r="21" spans="1:10">
      <c r="A21" s="205" t="s">
        <v>601</v>
      </c>
      <c r="B21" s="143">
        <v>32</v>
      </c>
      <c r="C21" s="144">
        <v>227.64</v>
      </c>
      <c r="D21" s="143">
        <v>0</v>
      </c>
      <c r="E21" s="145">
        <v>0</v>
      </c>
      <c r="F21" s="143">
        <v>0</v>
      </c>
      <c r="G21" s="145">
        <v>0</v>
      </c>
      <c r="H21" s="143">
        <v>32</v>
      </c>
      <c r="I21" s="145">
        <v>227.64</v>
      </c>
      <c r="J21" s="95"/>
    </row>
    <row r="22" spans="1:10">
      <c r="A22" s="206"/>
      <c r="B22" s="143">
        <v>0</v>
      </c>
      <c r="C22" s="144">
        <v>209.39699999999999</v>
      </c>
      <c r="D22" s="143">
        <v>0</v>
      </c>
      <c r="E22" s="145">
        <v>0</v>
      </c>
      <c r="F22" s="143">
        <v>0</v>
      </c>
      <c r="G22" s="145">
        <v>0</v>
      </c>
      <c r="H22" s="143">
        <v>0</v>
      </c>
      <c r="I22" s="145">
        <v>209.39699999999999</v>
      </c>
      <c r="J22" s="95"/>
    </row>
    <row r="23" spans="1:10">
      <c r="A23" s="205" t="s">
        <v>602</v>
      </c>
      <c r="B23" s="143">
        <v>2267</v>
      </c>
      <c r="C23" s="144">
        <v>438.798</v>
      </c>
      <c r="D23" s="143">
        <v>0</v>
      </c>
      <c r="E23" s="145">
        <v>0</v>
      </c>
      <c r="F23" s="143">
        <v>0</v>
      </c>
      <c r="G23" s="145">
        <v>0</v>
      </c>
      <c r="H23" s="143">
        <v>2267</v>
      </c>
      <c r="I23" s="145">
        <v>438.798</v>
      </c>
      <c r="J23" s="95"/>
    </row>
    <row r="24" spans="1:10">
      <c r="A24" s="206"/>
      <c r="B24" s="143">
        <v>368</v>
      </c>
      <c r="C24" s="144">
        <v>403.69400000000002</v>
      </c>
      <c r="D24" s="143">
        <v>0</v>
      </c>
      <c r="E24" s="145">
        <v>0</v>
      </c>
      <c r="F24" s="143">
        <v>0</v>
      </c>
      <c r="G24" s="145">
        <v>0</v>
      </c>
      <c r="H24" s="143">
        <v>368</v>
      </c>
      <c r="I24" s="145">
        <v>403.69400000000002</v>
      </c>
      <c r="J24" s="95"/>
    </row>
    <row r="25" spans="1:10">
      <c r="A25" s="205" t="s">
        <v>603</v>
      </c>
      <c r="B25" s="143">
        <v>347</v>
      </c>
      <c r="C25" s="144">
        <v>7718.92</v>
      </c>
      <c r="D25" s="143">
        <v>0</v>
      </c>
      <c r="E25" s="145">
        <v>0</v>
      </c>
      <c r="F25" s="143">
        <v>0</v>
      </c>
      <c r="G25" s="145">
        <v>0</v>
      </c>
      <c r="H25" s="143">
        <v>347</v>
      </c>
      <c r="I25" s="145">
        <v>7718.92</v>
      </c>
      <c r="J25" s="95"/>
    </row>
    <row r="26" spans="1:10">
      <c r="A26" s="206"/>
      <c r="B26" s="143">
        <v>347</v>
      </c>
      <c r="C26" s="144">
        <v>7101.4110000000001</v>
      </c>
      <c r="D26" s="143">
        <v>0</v>
      </c>
      <c r="E26" s="145">
        <v>0</v>
      </c>
      <c r="F26" s="143">
        <v>0</v>
      </c>
      <c r="G26" s="145">
        <v>0</v>
      </c>
      <c r="H26" s="143">
        <v>347</v>
      </c>
      <c r="I26" s="145">
        <v>7101.4110000000001</v>
      </c>
      <c r="J26" s="95"/>
    </row>
    <row r="27" spans="1:10">
      <c r="A27" s="205" t="s">
        <v>604</v>
      </c>
      <c r="B27" s="143">
        <v>16</v>
      </c>
      <c r="C27" s="144">
        <v>244.31100000000001</v>
      </c>
      <c r="D27" s="143">
        <v>0</v>
      </c>
      <c r="E27" s="145">
        <v>0</v>
      </c>
      <c r="F27" s="143">
        <v>0</v>
      </c>
      <c r="G27" s="145">
        <v>0</v>
      </c>
      <c r="H27" s="143">
        <v>16</v>
      </c>
      <c r="I27" s="145">
        <v>244.31100000000001</v>
      </c>
      <c r="J27" s="95"/>
    </row>
    <row r="28" spans="1:10">
      <c r="A28" s="206"/>
      <c r="B28" s="143">
        <v>12</v>
      </c>
      <c r="C28" s="144">
        <v>216.685</v>
      </c>
      <c r="D28" s="143">
        <v>0</v>
      </c>
      <c r="E28" s="145">
        <v>0</v>
      </c>
      <c r="F28" s="143">
        <v>0</v>
      </c>
      <c r="G28" s="145">
        <v>0</v>
      </c>
      <c r="H28" s="143">
        <v>12</v>
      </c>
      <c r="I28" s="145">
        <v>216.685</v>
      </c>
      <c r="J28" s="95"/>
    </row>
    <row r="29" spans="1:10">
      <c r="A29" s="205" t="s">
        <v>17</v>
      </c>
      <c r="B29" s="143">
        <v>1</v>
      </c>
      <c r="C29" s="144">
        <v>0</v>
      </c>
      <c r="D29" s="143">
        <v>0</v>
      </c>
      <c r="E29" s="145">
        <v>0</v>
      </c>
      <c r="F29" s="143">
        <v>0</v>
      </c>
      <c r="G29" s="145">
        <v>0</v>
      </c>
      <c r="H29" s="143">
        <v>1</v>
      </c>
      <c r="I29" s="145">
        <v>0</v>
      </c>
      <c r="J29" s="95"/>
    </row>
    <row r="30" spans="1:10">
      <c r="A30" s="206"/>
      <c r="B30" s="143">
        <v>0</v>
      </c>
      <c r="C30" s="144">
        <v>0</v>
      </c>
      <c r="D30" s="143">
        <v>0</v>
      </c>
      <c r="E30" s="145">
        <v>0</v>
      </c>
      <c r="F30" s="143">
        <v>0</v>
      </c>
      <c r="G30" s="145">
        <v>0</v>
      </c>
      <c r="H30" s="143">
        <v>0</v>
      </c>
      <c r="I30" s="145">
        <v>0</v>
      </c>
      <c r="J30" s="95"/>
    </row>
    <row r="31" spans="1:10">
      <c r="A31" s="205" t="s">
        <v>605</v>
      </c>
      <c r="B31" s="143">
        <v>196</v>
      </c>
      <c r="C31" s="144">
        <v>816.03</v>
      </c>
      <c r="D31" s="143">
        <v>0</v>
      </c>
      <c r="E31" s="145">
        <v>0</v>
      </c>
      <c r="F31" s="143">
        <v>0</v>
      </c>
      <c r="G31" s="145">
        <v>0</v>
      </c>
      <c r="H31" s="143">
        <v>196</v>
      </c>
      <c r="I31" s="145">
        <v>816.03</v>
      </c>
      <c r="J31" s="95"/>
    </row>
    <row r="32" spans="1:10">
      <c r="A32" s="206"/>
      <c r="B32" s="143">
        <v>195</v>
      </c>
      <c r="C32" s="144">
        <v>807.26</v>
      </c>
      <c r="D32" s="143">
        <v>0</v>
      </c>
      <c r="E32" s="145">
        <v>0</v>
      </c>
      <c r="F32" s="143">
        <v>0</v>
      </c>
      <c r="G32" s="145">
        <v>0</v>
      </c>
      <c r="H32" s="143">
        <v>195</v>
      </c>
      <c r="I32" s="145">
        <v>807.26</v>
      </c>
      <c r="J32" s="95"/>
    </row>
    <row r="33" spans="1:10">
      <c r="A33" s="205" t="s">
        <v>606</v>
      </c>
      <c r="B33" s="143">
        <v>209</v>
      </c>
      <c r="C33" s="144">
        <v>15.275</v>
      </c>
      <c r="D33" s="143">
        <v>0</v>
      </c>
      <c r="E33" s="145">
        <v>0</v>
      </c>
      <c r="F33" s="143">
        <v>0</v>
      </c>
      <c r="G33" s="145">
        <v>0</v>
      </c>
      <c r="H33" s="143">
        <v>209</v>
      </c>
      <c r="I33" s="145">
        <v>15.275</v>
      </c>
      <c r="J33" s="95"/>
    </row>
    <row r="34" spans="1:10">
      <c r="A34" s="206"/>
      <c r="B34" s="143">
        <v>208</v>
      </c>
      <c r="C34" s="144">
        <v>13.972</v>
      </c>
      <c r="D34" s="143">
        <v>0</v>
      </c>
      <c r="E34" s="145">
        <v>0</v>
      </c>
      <c r="F34" s="143">
        <v>0</v>
      </c>
      <c r="G34" s="145">
        <v>0</v>
      </c>
      <c r="H34" s="143">
        <v>208</v>
      </c>
      <c r="I34" s="145">
        <v>13.972</v>
      </c>
      <c r="J34" s="95"/>
    </row>
    <row r="35" spans="1:10">
      <c r="A35" s="205" t="s">
        <v>607</v>
      </c>
      <c r="B35" s="143">
        <v>2</v>
      </c>
      <c r="C35" s="144">
        <v>25.6</v>
      </c>
      <c r="D35" s="143">
        <v>0</v>
      </c>
      <c r="E35" s="145">
        <v>0</v>
      </c>
      <c r="F35" s="143">
        <v>0</v>
      </c>
      <c r="G35" s="145">
        <v>0</v>
      </c>
      <c r="H35" s="143">
        <v>2</v>
      </c>
      <c r="I35" s="145">
        <v>25.6</v>
      </c>
      <c r="J35" s="95"/>
    </row>
    <row r="36" spans="1:10">
      <c r="A36" s="206"/>
      <c r="B36" s="143">
        <v>0</v>
      </c>
      <c r="C36" s="144">
        <v>23.552</v>
      </c>
      <c r="D36" s="143">
        <v>0</v>
      </c>
      <c r="E36" s="145">
        <v>0</v>
      </c>
      <c r="F36" s="143">
        <v>0</v>
      </c>
      <c r="G36" s="145">
        <v>0</v>
      </c>
      <c r="H36" s="143">
        <v>0</v>
      </c>
      <c r="I36" s="145">
        <v>23.552</v>
      </c>
      <c r="J36" s="95"/>
    </row>
    <row r="37" spans="1:10">
      <c r="A37" s="205" t="s">
        <v>608</v>
      </c>
      <c r="B37" s="143">
        <v>1603</v>
      </c>
      <c r="C37" s="144">
        <v>856.27700000000004</v>
      </c>
      <c r="D37" s="143">
        <v>0</v>
      </c>
      <c r="E37" s="145">
        <v>0</v>
      </c>
      <c r="F37" s="143">
        <v>0</v>
      </c>
      <c r="G37" s="145">
        <v>0</v>
      </c>
      <c r="H37" s="143">
        <v>1603</v>
      </c>
      <c r="I37" s="145">
        <v>856.27700000000004</v>
      </c>
      <c r="J37" s="95"/>
    </row>
    <row r="38" spans="1:10">
      <c r="A38" s="206"/>
      <c r="B38" s="143">
        <v>1603</v>
      </c>
      <c r="C38" s="144">
        <v>731.66300000000001</v>
      </c>
      <c r="D38" s="143">
        <v>0</v>
      </c>
      <c r="E38" s="145">
        <v>0</v>
      </c>
      <c r="F38" s="143">
        <v>0</v>
      </c>
      <c r="G38" s="145">
        <v>0</v>
      </c>
      <c r="H38" s="143">
        <v>1603</v>
      </c>
      <c r="I38" s="145">
        <v>731.66300000000001</v>
      </c>
      <c r="J38" s="95"/>
    </row>
    <row r="39" spans="1:10">
      <c r="A39" s="205" t="s">
        <v>609</v>
      </c>
      <c r="B39" s="143">
        <v>911</v>
      </c>
      <c r="C39" s="144">
        <v>3595.3910000000001</v>
      </c>
      <c r="D39" s="143">
        <v>0</v>
      </c>
      <c r="E39" s="145">
        <v>0</v>
      </c>
      <c r="F39" s="143">
        <v>0</v>
      </c>
      <c r="G39" s="145">
        <v>0</v>
      </c>
      <c r="H39" s="143">
        <v>911</v>
      </c>
      <c r="I39" s="145">
        <v>3595.3910000000001</v>
      </c>
      <c r="J39" s="95"/>
    </row>
    <row r="40" spans="1:10">
      <c r="A40" s="206"/>
      <c r="B40" s="143">
        <v>911</v>
      </c>
      <c r="C40" s="144">
        <v>3107.4720000000002</v>
      </c>
      <c r="D40" s="143">
        <v>0</v>
      </c>
      <c r="E40" s="145">
        <v>0</v>
      </c>
      <c r="F40" s="143">
        <v>0</v>
      </c>
      <c r="G40" s="145">
        <v>0</v>
      </c>
      <c r="H40" s="143">
        <v>911</v>
      </c>
      <c r="I40" s="145">
        <v>3107.4720000000002</v>
      </c>
      <c r="J40" s="95"/>
    </row>
    <row r="41" spans="1:10">
      <c r="A41" s="201" t="s">
        <v>20</v>
      </c>
      <c r="B41" s="146">
        <v>9486</v>
      </c>
      <c r="C41" s="147">
        <v>54678.233</v>
      </c>
      <c r="D41" s="146">
        <v>0</v>
      </c>
      <c r="E41" s="147">
        <v>0</v>
      </c>
      <c r="F41" s="146">
        <v>0</v>
      </c>
      <c r="G41" s="147">
        <v>0</v>
      </c>
      <c r="H41" s="146">
        <v>9486</v>
      </c>
      <c r="I41" s="147">
        <v>54678.233</v>
      </c>
      <c r="J41" s="95"/>
    </row>
    <row r="42" spans="1:10">
      <c r="A42" s="202"/>
      <c r="B42" s="146">
        <v>7186</v>
      </c>
      <c r="C42" s="147">
        <v>47902.658000000003</v>
      </c>
      <c r="D42" s="146">
        <v>0</v>
      </c>
      <c r="E42" s="142">
        <v>0</v>
      </c>
      <c r="F42" s="146">
        <v>0</v>
      </c>
      <c r="G42" s="142">
        <v>0</v>
      </c>
      <c r="H42" s="146">
        <v>7186</v>
      </c>
      <c r="I42" s="147">
        <v>47902.658000000003</v>
      </c>
      <c r="J42" s="95"/>
    </row>
    <row r="43" spans="1:10">
      <c r="A43" s="203" t="s">
        <v>541</v>
      </c>
      <c r="B43" s="204"/>
      <c r="C43" s="204"/>
      <c r="D43" s="204"/>
      <c r="E43" s="204"/>
      <c r="F43" s="204"/>
      <c r="G43" s="204"/>
      <c r="H43" s="204"/>
      <c r="I43" s="204"/>
      <c r="J43" s="95"/>
    </row>
    <row r="44" spans="1:10">
      <c r="A44" s="136"/>
      <c r="B44" s="124"/>
      <c r="C44" s="125"/>
      <c r="D44" s="124"/>
      <c r="E44" s="126"/>
      <c r="F44" s="124"/>
      <c r="G44" s="126"/>
      <c r="H44" s="124"/>
      <c r="I44" s="126"/>
      <c r="J44" s="95"/>
    </row>
    <row r="45" spans="1:10">
      <c r="A45" s="137"/>
      <c r="B45" s="127"/>
      <c r="C45" s="128"/>
      <c r="D45" s="127"/>
      <c r="E45" s="128"/>
      <c r="F45" s="127"/>
      <c r="G45" s="128"/>
      <c r="H45" s="127"/>
      <c r="I45" s="128"/>
      <c r="J45" s="95"/>
    </row>
    <row r="46" spans="1:10">
      <c r="A46" s="138"/>
      <c r="B46" s="127"/>
      <c r="C46" s="128"/>
      <c r="D46" s="127"/>
      <c r="E46" s="123"/>
      <c r="F46" s="127"/>
      <c r="G46" s="123"/>
      <c r="H46" s="127"/>
      <c r="I46" s="128"/>
      <c r="J46" s="95"/>
    </row>
    <row r="47" spans="1:10">
      <c r="A47" s="139"/>
      <c r="B47" s="140"/>
      <c r="C47" s="140"/>
      <c r="D47" s="140"/>
      <c r="E47" s="140"/>
      <c r="F47" s="140"/>
      <c r="G47" s="140"/>
      <c r="H47" s="140"/>
      <c r="I47" s="140"/>
      <c r="J47" s="91"/>
    </row>
    <row r="48" spans="1:10">
      <c r="A48" s="98"/>
      <c r="B48" s="86"/>
      <c r="C48" s="87"/>
      <c r="D48" s="86"/>
      <c r="E48" s="82"/>
      <c r="F48" s="86"/>
      <c r="G48" s="82"/>
      <c r="H48" s="86"/>
      <c r="I48" s="97"/>
      <c r="J48" s="91"/>
    </row>
    <row r="49" spans="1:10">
      <c r="A49" s="99"/>
      <c r="B49" s="100"/>
      <c r="C49" s="100"/>
      <c r="D49" s="100"/>
      <c r="E49" s="100"/>
      <c r="F49" s="100"/>
      <c r="G49" s="100"/>
      <c r="H49" s="100"/>
      <c r="I49" s="100"/>
      <c r="J49" s="88"/>
    </row>
  </sheetData>
  <mergeCells count="29">
    <mergeCell ref="A43:I43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sqref="A1:I55"/>
    </sheetView>
  </sheetViews>
  <sheetFormatPr defaultRowHeight="15"/>
  <cols>
    <col min="1" max="1" width="22.1406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362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363</v>
      </c>
      <c r="B7" s="143">
        <v>465</v>
      </c>
      <c r="C7" s="144">
        <v>2134.817</v>
      </c>
      <c r="D7" s="143">
        <v>0</v>
      </c>
      <c r="E7" s="145">
        <v>0</v>
      </c>
      <c r="F7" s="143">
        <v>0</v>
      </c>
      <c r="G7" s="145">
        <v>0</v>
      </c>
      <c r="H7" s="143">
        <v>465</v>
      </c>
      <c r="I7" s="145">
        <v>2134.817</v>
      </c>
      <c r="J7" s="95"/>
    </row>
    <row r="8" spans="1:10">
      <c r="A8" s="206"/>
      <c r="B8" s="143">
        <v>465</v>
      </c>
      <c r="C8" s="144">
        <v>1961.578</v>
      </c>
      <c r="D8" s="143">
        <v>0</v>
      </c>
      <c r="E8" s="145">
        <v>0</v>
      </c>
      <c r="F8" s="143">
        <v>0</v>
      </c>
      <c r="G8" s="145">
        <v>0</v>
      </c>
      <c r="H8" s="143">
        <v>465</v>
      </c>
      <c r="I8" s="145">
        <v>1961.578</v>
      </c>
      <c r="J8" s="95"/>
    </row>
    <row r="9" spans="1:10">
      <c r="A9" s="205" t="s">
        <v>10</v>
      </c>
      <c r="B9" s="143">
        <v>4</v>
      </c>
      <c r="C9" s="144">
        <v>9.67</v>
      </c>
      <c r="D9" s="143">
        <v>0</v>
      </c>
      <c r="E9" s="145">
        <v>0</v>
      </c>
      <c r="F9" s="143">
        <v>0</v>
      </c>
      <c r="G9" s="145">
        <v>0</v>
      </c>
      <c r="H9" s="143">
        <v>4</v>
      </c>
      <c r="I9" s="145">
        <v>9.67</v>
      </c>
      <c r="J9" s="95"/>
    </row>
    <row r="10" spans="1:10">
      <c r="A10" s="206"/>
      <c r="B10" s="143">
        <v>0</v>
      </c>
      <c r="C10" s="144">
        <v>7.7709999999999999</v>
      </c>
      <c r="D10" s="143">
        <v>0</v>
      </c>
      <c r="E10" s="145">
        <v>0</v>
      </c>
      <c r="F10" s="143">
        <v>0</v>
      </c>
      <c r="G10" s="145">
        <v>0</v>
      </c>
      <c r="H10" s="143">
        <v>0</v>
      </c>
      <c r="I10" s="145">
        <v>7.7709999999999999</v>
      </c>
      <c r="J10" s="95"/>
    </row>
    <row r="11" spans="1:10">
      <c r="A11" s="205" t="s">
        <v>364</v>
      </c>
      <c r="B11" s="143">
        <v>16</v>
      </c>
      <c r="C11" s="144">
        <v>120.06</v>
      </c>
      <c r="D11" s="143">
        <v>0</v>
      </c>
      <c r="E11" s="145">
        <v>0</v>
      </c>
      <c r="F11" s="143">
        <v>0</v>
      </c>
      <c r="G11" s="145">
        <v>0</v>
      </c>
      <c r="H11" s="143">
        <v>16</v>
      </c>
      <c r="I11" s="145">
        <v>120.06</v>
      </c>
      <c r="J11" s="95"/>
    </row>
    <row r="12" spans="1:10">
      <c r="A12" s="206"/>
      <c r="B12" s="143">
        <v>16</v>
      </c>
      <c r="C12" s="144">
        <v>107.34099999999999</v>
      </c>
      <c r="D12" s="143">
        <v>0</v>
      </c>
      <c r="E12" s="145">
        <v>0</v>
      </c>
      <c r="F12" s="143">
        <v>0</v>
      </c>
      <c r="G12" s="145">
        <v>0</v>
      </c>
      <c r="H12" s="143">
        <v>16</v>
      </c>
      <c r="I12" s="145">
        <v>107.34099999999999</v>
      </c>
      <c r="J12" s="95"/>
    </row>
    <row r="13" spans="1:10">
      <c r="A13" s="205" t="s">
        <v>365</v>
      </c>
      <c r="B13" s="143">
        <v>1848</v>
      </c>
      <c r="C13" s="144">
        <v>9741.3109999999997</v>
      </c>
      <c r="D13" s="143">
        <v>0</v>
      </c>
      <c r="E13" s="145">
        <v>0</v>
      </c>
      <c r="F13" s="143">
        <v>0</v>
      </c>
      <c r="G13" s="145">
        <v>0</v>
      </c>
      <c r="H13" s="143">
        <v>1848</v>
      </c>
      <c r="I13" s="145">
        <v>9741.3109999999997</v>
      </c>
      <c r="J13" s="95"/>
    </row>
    <row r="14" spans="1:10">
      <c r="A14" s="206"/>
      <c r="B14" s="143">
        <v>1847</v>
      </c>
      <c r="C14" s="144">
        <v>6704.8069999999998</v>
      </c>
      <c r="D14" s="143">
        <v>0</v>
      </c>
      <c r="E14" s="145">
        <v>0</v>
      </c>
      <c r="F14" s="143">
        <v>0</v>
      </c>
      <c r="G14" s="145">
        <v>0</v>
      </c>
      <c r="H14" s="143">
        <v>1847</v>
      </c>
      <c r="I14" s="145">
        <v>6704.8069999999998</v>
      </c>
      <c r="J14" s="95"/>
    </row>
    <row r="15" spans="1:10">
      <c r="A15" s="205" t="s">
        <v>366</v>
      </c>
      <c r="B15" s="143">
        <v>7</v>
      </c>
      <c r="C15" s="144">
        <v>8.5039999999999996</v>
      </c>
      <c r="D15" s="143">
        <v>0</v>
      </c>
      <c r="E15" s="145">
        <v>0</v>
      </c>
      <c r="F15" s="143">
        <v>0</v>
      </c>
      <c r="G15" s="145">
        <v>0</v>
      </c>
      <c r="H15" s="143">
        <v>7</v>
      </c>
      <c r="I15" s="145">
        <v>8.5039999999999996</v>
      </c>
      <c r="J15" s="95"/>
    </row>
    <row r="16" spans="1:10">
      <c r="A16" s="206"/>
      <c r="B16" s="143">
        <v>0</v>
      </c>
      <c r="C16" s="144">
        <v>6.1120000000000001</v>
      </c>
      <c r="D16" s="143">
        <v>0</v>
      </c>
      <c r="E16" s="145">
        <v>0</v>
      </c>
      <c r="F16" s="143">
        <v>0</v>
      </c>
      <c r="G16" s="145">
        <v>0</v>
      </c>
      <c r="H16" s="143">
        <v>0</v>
      </c>
      <c r="I16" s="145">
        <v>6.1120000000000001</v>
      </c>
      <c r="J16" s="95"/>
    </row>
    <row r="17" spans="1:10">
      <c r="A17" s="205" t="s">
        <v>367</v>
      </c>
      <c r="B17" s="143">
        <v>556</v>
      </c>
      <c r="C17" s="144">
        <v>3315.5749999999998</v>
      </c>
      <c r="D17" s="143">
        <v>0</v>
      </c>
      <c r="E17" s="145">
        <v>0</v>
      </c>
      <c r="F17" s="143">
        <v>0</v>
      </c>
      <c r="G17" s="145">
        <v>0</v>
      </c>
      <c r="H17" s="143">
        <v>556</v>
      </c>
      <c r="I17" s="145">
        <v>3315.5749999999998</v>
      </c>
      <c r="J17" s="95"/>
    </row>
    <row r="18" spans="1:10">
      <c r="A18" s="206"/>
      <c r="B18" s="143">
        <v>556</v>
      </c>
      <c r="C18" s="144">
        <v>3048.6129999999998</v>
      </c>
      <c r="D18" s="143">
        <v>0</v>
      </c>
      <c r="E18" s="145">
        <v>0</v>
      </c>
      <c r="F18" s="143">
        <v>0</v>
      </c>
      <c r="G18" s="145">
        <v>0</v>
      </c>
      <c r="H18" s="143">
        <v>556</v>
      </c>
      <c r="I18" s="145">
        <v>3048.6129999999998</v>
      </c>
      <c r="J18" s="95"/>
    </row>
    <row r="19" spans="1:10">
      <c r="A19" s="205" t="s">
        <v>368</v>
      </c>
      <c r="B19" s="143">
        <v>658</v>
      </c>
      <c r="C19" s="144">
        <v>6750.3190000000004</v>
      </c>
      <c r="D19" s="143">
        <v>0</v>
      </c>
      <c r="E19" s="145">
        <v>0</v>
      </c>
      <c r="F19" s="143">
        <v>0</v>
      </c>
      <c r="G19" s="145">
        <v>0</v>
      </c>
      <c r="H19" s="143">
        <v>658</v>
      </c>
      <c r="I19" s="145">
        <v>6750.3190000000004</v>
      </c>
      <c r="J19" s="95"/>
    </row>
    <row r="20" spans="1:10">
      <c r="A20" s="206"/>
      <c r="B20" s="143">
        <v>642</v>
      </c>
      <c r="C20" s="144">
        <v>5989.491</v>
      </c>
      <c r="D20" s="143">
        <v>0</v>
      </c>
      <c r="E20" s="145">
        <v>0</v>
      </c>
      <c r="F20" s="143">
        <v>0</v>
      </c>
      <c r="G20" s="145">
        <v>0</v>
      </c>
      <c r="H20" s="143">
        <v>642</v>
      </c>
      <c r="I20" s="145">
        <v>5989.491</v>
      </c>
      <c r="J20" s="95"/>
    </row>
    <row r="21" spans="1:10">
      <c r="A21" s="205" t="s">
        <v>369</v>
      </c>
      <c r="B21" s="143">
        <v>113</v>
      </c>
      <c r="C21" s="144">
        <v>1025.8579999999999</v>
      </c>
      <c r="D21" s="143">
        <v>0</v>
      </c>
      <c r="E21" s="145">
        <v>0</v>
      </c>
      <c r="F21" s="143">
        <v>0</v>
      </c>
      <c r="G21" s="145">
        <v>0</v>
      </c>
      <c r="H21" s="143">
        <v>113</v>
      </c>
      <c r="I21" s="145">
        <v>1025.8579999999999</v>
      </c>
      <c r="J21" s="95"/>
    </row>
    <row r="22" spans="1:10">
      <c r="A22" s="206"/>
      <c r="B22" s="143">
        <v>0</v>
      </c>
      <c r="C22" s="144">
        <v>929.40599999999995</v>
      </c>
      <c r="D22" s="143">
        <v>0</v>
      </c>
      <c r="E22" s="145">
        <v>0</v>
      </c>
      <c r="F22" s="143">
        <v>0</v>
      </c>
      <c r="G22" s="145">
        <v>0</v>
      </c>
      <c r="H22" s="143">
        <v>0</v>
      </c>
      <c r="I22" s="145">
        <v>929.40599999999995</v>
      </c>
      <c r="J22" s="95"/>
    </row>
    <row r="23" spans="1:10">
      <c r="A23" s="205" t="s">
        <v>370</v>
      </c>
      <c r="B23" s="143">
        <v>1</v>
      </c>
      <c r="C23" s="144">
        <v>5.22</v>
      </c>
      <c r="D23" s="143">
        <v>0</v>
      </c>
      <c r="E23" s="145">
        <v>0</v>
      </c>
      <c r="F23" s="143">
        <v>0</v>
      </c>
      <c r="G23" s="145">
        <v>0</v>
      </c>
      <c r="H23" s="143">
        <v>1</v>
      </c>
      <c r="I23" s="145">
        <v>5.22</v>
      </c>
      <c r="J23" s="95"/>
    </row>
    <row r="24" spans="1:10">
      <c r="A24" s="206"/>
      <c r="B24" s="143">
        <v>1</v>
      </c>
      <c r="C24" s="144">
        <v>4.8019999999999996</v>
      </c>
      <c r="D24" s="143">
        <v>0</v>
      </c>
      <c r="E24" s="145">
        <v>0</v>
      </c>
      <c r="F24" s="143">
        <v>0</v>
      </c>
      <c r="G24" s="145">
        <v>0</v>
      </c>
      <c r="H24" s="143">
        <v>1</v>
      </c>
      <c r="I24" s="145">
        <v>4.8019999999999996</v>
      </c>
      <c r="J24" s="95"/>
    </row>
    <row r="25" spans="1:10">
      <c r="A25" s="205" t="s">
        <v>371</v>
      </c>
      <c r="B25" s="143">
        <v>1538</v>
      </c>
      <c r="C25" s="144">
        <v>406.40499999999997</v>
      </c>
      <c r="D25" s="143">
        <v>0</v>
      </c>
      <c r="E25" s="145">
        <v>0</v>
      </c>
      <c r="F25" s="143">
        <v>0</v>
      </c>
      <c r="G25" s="145">
        <v>0</v>
      </c>
      <c r="H25" s="143">
        <v>1538</v>
      </c>
      <c r="I25" s="145">
        <v>406.40499999999997</v>
      </c>
      <c r="J25" s="95"/>
    </row>
    <row r="26" spans="1:10">
      <c r="A26" s="206"/>
      <c r="B26" s="143">
        <v>376</v>
      </c>
      <c r="C26" s="144">
        <v>373.84500000000003</v>
      </c>
      <c r="D26" s="143">
        <v>0</v>
      </c>
      <c r="E26" s="145">
        <v>0</v>
      </c>
      <c r="F26" s="143">
        <v>0</v>
      </c>
      <c r="G26" s="145">
        <v>0</v>
      </c>
      <c r="H26" s="143">
        <v>376</v>
      </c>
      <c r="I26" s="145">
        <v>373.84500000000003</v>
      </c>
      <c r="J26" s="95"/>
    </row>
    <row r="27" spans="1:10">
      <c r="A27" s="205" t="s">
        <v>372</v>
      </c>
      <c r="B27" s="143">
        <v>4</v>
      </c>
      <c r="C27" s="144">
        <v>34.771999999999998</v>
      </c>
      <c r="D27" s="143">
        <v>0</v>
      </c>
      <c r="E27" s="145">
        <v>0</v>
      </c>
      <c r="F27" s="143">
        <v>0</v>
      </c>
      <c r="G27" s="145">
        <v>0</v>
      </c>
      <c r="H27" s="143">
        <v>4</v>
      </c>
      <c r="I27" s="145">
        <v>34.771999999999998</v>
      </c>
      <c r="J27" s="95"/>
    </row>
    <row r="28" spans="1:10">
      <c r="A28" s="206"/>
      <c r="B28" s="143">
        <v>4</v>
      </c>
      <c r="C28" s="144">
        <v>22.161999999999999</v>
      </c>
      <c r="D28" s="143">
        <v>0</v>
      </c>
      <c r="E28" s="145">
        <v>0</v>
      </c>
      <c r="F28" s="143">
        <v>0</v>
      </c>
      <c r="G28" s="145">
        <v>0</v>
      </c>
      <c r="H28" s="143">
        <v>4</v>
      </c>
      <c r="I28" s="145">
        <v>22.161999999999999</v>
      </c>
      <c r="J28" s="95"/>
    </row>
    <row r="29" spans="1:10">
      <c r="A29" s="205" t="s">
        <v>373</v>
      </c>
      <c r="B29" s="143">
        <v>202</v>
      </c>
      <c r="C29" s="144">
        <v>532.70000000000005</v>
      </c>
      <c r="D29" s="143">
        <v>0</v>
      </c>
      <c r="E29" s="145">
        <v>0</v>
      </c>
      <c r="F29" s="143">
        <v>0</v>
      </c>
      <c r="G29" s="145">
        <v>0</v>
      </c>
      <c r="H29" s="143">
        <v>202</v>
      </c>
      <c r="I29" s="145">
        <v>532.70000000000005</v>
      </c>
      <c r="J29" s="95"/>
    </row>
    <row r="30" spans="1:10">
      <c r="A30" s="206"/>
      <c r="B30" s="143">
        <v>45</v>
      </c>
      <c r="C30" s="144">
        <v>492.66800000000001</v>
      </c>
      <c r="D30" s="143">
        <v>0</v>
      </c>
      <c r="E30" s="145">
        <v>0</v>
      </c>
      <c r="F30" s="143">
        <v>0</v>
      </c>
      <c r="G30" s="145">
        <v>0</v>
      </c>
      <c r="H30" s="143">
        <v>45</v>
      </c>
      <c r="I30" s="145">
        <v>492.66800000000001</v>
      </c>
      <c r="J30" s="95"/>
    </row>
    <row r="31" spans="1:10">
      <c r="A31" s="205" t="s">
        <v>374</v>
      </c>
      <c r="B31" s="143">
        <v>125</v>
      </c>
      <c r="C31" s="144">
        <v>230.89</v>
      </c>
      <c r="D31" s="143">
        <v>0</v>
      </c>
      <c r="E31" s="145">
        <v>0</v>
      </c>
      <c r="F31" s="143">
        <v>0</v>
      </c>
      <c r="G31" s="145">
        <v>0</v>
      </c>
      <c r="H31" s="143">
        <v>125</v>
      </c>
      <c r="I31" s="145">
        <v>230.89</v>
      </c>
      <c r="J31" s="95"/>
    </row>
    <row r="32" spans="1:10">
      <c r="A32" s="206"/>
      <c r="B32" s="143">
        <v>124</v>
      </c>
      <c r="C32" s="144">
        <v>227.845</v>
      </c>
      <c r="D32" s="143">
        <v>0</v>
      </c>
      <c r="E32" s="145">
        <v>0</v>
      </c>
      <c r="F32" s="143">
        <v>0</v>
      </c>
      <c r="G32" s="145">
        <v>0</v>
      </c>
      <c r="H32" s="143">
        <v>124</v>
      </c>
      <c r="I32" s="145">
        <v>227.845</v>
      </c>
      <c r="J32" s="95"/>
    </row>
    <row r="33" spans="1:10">
      <c r="A33" s="205" t="s">
        <v>375</v>
      </c>
      <c r="B33" s="143">
        <v>8</v>
      </c>
      <c r="C33" s="144">
        <v>0.308</v>
      </c>
      <c r="D33" s="143">
        <v>0</v>
      </c>
      <c r="E33" s="145">
        <v>0</v>
      </c>
      <c r="F33" s="143">
        <v>0</v>
      </c>
      <c r="G33" s="145">
        <v>0</v>
      </c>
      <c r="H33" s="143">
        <v>8</v>
      </c>
      <c r="I33" s="145">
        <v>0.308</v>
      </c>
      <c r="J33" s="95"/>
    </row>
    <row r="34" spans="1:10">
      <c r="A34" s="206"/>
      <c r="B34" s="143">
        <v>8</v>
      </c>
      <c r="C34" s="144">
        <v>0.28399999999999997</v>
      </c>
      <c r="D34" s="143">
        <v>0</v>
      </c>
      <c r="E34" s="145">
        <v>0</v>
      </c>
      <c r="F34" s="143">
        <v>0</v>
      </c>
      <c r="G34" s="145">
        <v>0</v>
      </c>
      <c r="H34" s="143">
        <v>8</v>
      </c>
      <c r="I34" s="145">
        <v>0.28399999999999997</v>
      </c>
      <c r="J34" s="95"/>
    </row>
    <row r="35" spans="1:10">
      <c r="A35" s="205" t="s">
        <v>376</v>
      </c>
      <c r="B35" s="143">
        <v>2</v>
      </c>
      <c r="C35" s="144">
        <v>68.459999999999994</v>
      </c>
      <c r="D35" s="143">
        <v>0</v>
      </c>
      <c r="E35" s="145">
        <v>0</v>
      </c>
      <c r="F35" s="143">
        <v>0</v>
      </c>
      <c r="G35" s="145">
        <v>0</v>
      </c>
      <c r="H35" s="143">
        <v>2</v>
      </c>
      <c r="I35" s="145">
        <v>68.459999999999994</v>
      </c>
      <c r="J35" s="95"/>
    </row>
    <row r="36" spans="1:10">
      <c r="A36" s="206"/>
      <c r="B36" s="143">
        <v>0</v>
      </c>
      <c r="C36" s="144">
        <v>62.982999999999997</v>
      </c>
      <c r="D36" s="143">
        <v>0</v>
      </c>
      <c r="E36" s="145">
        <v>0</v>
      </c>
      <c r="F36" s="143">
        <v>0</v>
      </c>
      <c r="G36" s="145">
        <v>0</v>
      </c>
      <c r="H36" s="143">
        <v>0</v>
      </c>
      <c r="I36" s="145">
        <v>62.982999999999997</v>
      </c>
      <c r="J36" s="95"/>
    </row>
    <row r="37" spans="1:10">
      <c r="A37" s="205" t="s">
        <v>377</v>
      </c>
      <c r="B37" s="143">
        <v>3</v>
      </c>
      <c r="C37" s="144">
        <v>13.552</v>
      </c>
      <c r="D37" s="143">
        <v>0</v>
      </c>
      <c r="E37" s="145">
        <v>0</v>
      </c>
      <c r="F37" s="143">
        <v>0</v>
      </c>
      <c r="G37" s="145">
        <v>0</v>
      </c>
      <c r="H37" s="143">
        <v>3</v>
      </c>
      <c r="I37" s="145">
        <v>13.552</v>
      </c>
      <c r="J37" s="95"/>
    </row>
    <row r="38" spans="1:10">
      <c r="A38" s="206"/>
      <c r="B38" s="143">
        <v>0</v>
      </c>
      <c r="C38" s="144">
        <v>13.353999999999999</v>
      </c>
      <c r="D38" s="143">
        <v>0</v>
      </c>
      <c r="E38" s="145">
        <v>0</v>
      </c>
      <c r="F38" s="143">
        <v>0</v>
      </c>
      <c r="G38" s="145">
        <v>0</v>
      </c>
      <c r="H38" s="143">
        <v>0</v>
      </c>
      <c r="I38" s="145">
        <v>13.353999999999999</v>
      </c>
      <c r="J38" s="95"/>
    </row>
    <row r="39" spans="1:10">
      <c r="A39" s="205" t="s">
        <v>378</v>
      </c>
      <c r="B39" s="143">
        <v>0</v>
      </c>
      <c r="C39" s="144">
        <v>0</v>
      </c>
      <c r="D39" s="143">
        <v>0</v>
      </c>
      <c r="E39" s="145">
        <v>0</v>
      </c>
      <c r="F39" s="143">
        <v>0</v>
      </c>
      <c r="G39" s="145">
        <v>0</v>
      </c>
      <c r="H39" s="143">
        <v>0</v>
      </c>
      <c r="I39" s="145">
        <v>0</v>
      </c>
      <c r="J39" s="95"/>
    </row>
    <row r="40" spans="1:10">
      <c r="A40" s="206"/>
      <c r="B40" s="143">
        <v>0</v>
      </c>
      <c r="C40" s="144">
        <v>0.01</v>
      </c>
      <c r="D40" s="143">
        <v>0</v>
      </c>
      <c r="E40" s="145">
        <v>0</v>
      </c>
      <c r="F40" s="143">
        <v>0</v>
      </c>
      <c r="G40" s="145">
        <v>0</v>
      </c>
      <c r="H40" s="143">
        <v>0</v>
      </c>
      <c r="I40" s="145">
        <v>0.01</v>
      </c>
      <c r="J40" s="95"/>
    </row>
    <row r="41" spans="1:10">
      <c r="A41" s="205" t="s">
        <v>379</v>
      </c>
      <c r="B41" s="143">
        <v>2</v>
      </c>
      <c r="C41" s="144">
        <v>77.319999999999993</v>
      </c>
      <c r="D41" s="143">
        <v>0</v>
      </c>
      <c r="E41" s="145">
        <v>0</v>
      </c>
      <c r="F41" s="143">
        <v>0</v>
      </c>
      <c r="G41" s="145">
        <v>0</v>
      </c>
      <c r="H41" s="143">
        <v>2</v>
      </c>
      <c r="I41" s="145">
        <v>77.319999999999993</v>
      </c>
      <c r="J41" s="95"/>
    </row>
    <row r="42" spans="1:10">
      <c r="A42" s="206"/>
      <c r="B42" s="143">
        <v>2</v>
      </c>
      <c r="C42" s="144">
        <v>71.134</v>
      </c>
      <c r="D42" s="143">
        <v>0</v>
      </c>
      <c r="E42" s="145">
        <v>0</v>
      </c>
      <c r="F42" s="143">
        <v>0</v>
      </c>
      <c r="G42" s="145">
        <v>0</v>
      </c>
      <c r="H42" s="143">
        <v>2</v>
      </c>
      <c r="I42" s="145">
        <v>71.134</v>
      </c>
      <c r="J42" s="95"/>
    </row>
    <row r="43" spans="1:10">
      <c r="A43" s="205" t="s">
        <v>380</v>
      </c>
      <c r="B43" s="143">
        <v>860</v>
      </c>
      <c r="C43" s="144">
        <v>690.99800000000005</v>
      </c>
      <c r="D43" s="143">
        <v>0</v>
      </c>
      <c r="E43" s="145">
        <v>0</v>
      </c>
      <c r="F43" s="143">
        <v>0</v>
      </c>
      <c r="G43" s="145">
        <v>0</v>
      </c>
      <c r="H43" s="143">
        <v>860</v>
      </c>
      <c r="I43" s="145">
        <v>690.99800000000005</v>
      </c>
      <c r="J43" s="95"/>
    </row>
    <row r="44" spans="1:10">
      <c r="A44" s="206"/>
      <c r="B44" s="143">
        <v>860</v>
      </c>
      <c r="C44" s="144">
        <v>609.59799999999996</v>
      </c>
      <c r="D44" s="143">
        <v>0</v>
      </c>
      <c r="E44" s="145">
        <v>0</v>
      </c>
      <c r="F44" s="143">
        <v>0</v>
      </c>
      <c r="G44" s="145">
        <v>0</v>
      </c>
      <c r="H44" s="143">
        <v>860</v>
      </c>
      <c r="I44" s="145">
        <v>609.59799999999996</v>
      </c>
      <c r="J44" s="95"/>
    </row>
    <row r="45" spans="1:10">
      <c r="A45" s="205" t="s">
        <v>381</v>
      </c>
      <c r="B45" s="143">
        <v>589</v>
      </c>
      <c r="C45" s="144">
        <v>2857.0450000000001</v>
      </c>
      <c r="D45" s="143">
        <v>0</v>
      </c>
      <c r="E45" s="145">
        <v>0</v>
      </c>
      <c r="F45" s="143">
        <v>0</v>
      </c>
      <c r="G45" s="145">
        <v>0</v>
      </c>
      <c r="H45" s="143">
        <v>589</v>
      </c>
      <c r="I45" s="145">
        <v>2857.0450000000001</v>
      </c>
      <c r="J45" s="95"/>
    </row>
    <row r="46" spans="1:10">
      <c r="A46" s="206"/>
      <c r="B46" s="143">
        <v>588</v>
      </c>
      <c r="C46" s="144">
        <v>2625.26</v>
      </c>
      <c r="D46" s="143">
        <v>0</v>
      </c>
      <c r="E46" s="145">
        <v>0</v>
      </c>
      <c r="F46" s="143">
        <v>0</v>
      </c>
      <c r="G46" s="145">
        <v>0</v>
      </c>
      <c r="H46" s="143">
        <v>588</v>
      </c>
      <c r="I46" s="145">
        <v>2625.26</v>
      </c>
      <c r="J46" s="95"/>
    </row>
    <row r="47" spans="1:10">
      <c r="A47" s="205" t="s">
        <v>382</v>
      </c>
      <c r="B47" s="143">
        <v>681</v>
      </c>
      <c r="C47" s="144">
        <v>11198.674000000001</v>
      </c>
      <c r="D47" s="143">
        <v>0</v>
      </c>
      <c r="E47" s="145">
        <v>0</v>
      </c>
      <c r="F47" s="143">
        <v>0</v>
      </c>
      <c r="G47" s="145">
        <v>0</v>
      </c>
      <c r="H47" s="143">
        <v>681</v>
      </c>
      <c r="I47" s="145">
        <v>11198.674000000001</v>
      </c>
      <c r="J47" s="91"/>
    </row>
    <row r="48" spans="1:10">
      <c r="A48" s="206"/>
      <c r="B48" s="143">
        <v>310</v>
      </c>
      <c r="C48" s="144">
        <v>9753.5310000000009</v>
      </c>
      <c r="D48" s="143">
        <v>0</v>
      </c>
      <c r="E48" s="145">
        <v>0</v>
      </c>
      <c r="F48" s="143">
        <v>0</v>
      </c>
      <c r="G48" s="145">
        <v>0</v>
      </c>
      <c r="H48" s="143">
        <v>310</v>
      </c>
      <c r="I48" s="145">
        <v>9753.5310000000009</v>
      </c>
      <c r="J48" s="91"/>
    </row>
    <row r="49" spans="1:10">
      <c r="A49" s="205" t="s">
        <v>383</v>
      </c>
      <c r="B49" s="143">
        <v>213</v>
      </c>
      <c r="C49" s="144">
        <v>9893.24</v>
      </c>
      <c r="D49" s="143">
        <v>0</v>
      </c>
      <c r="E49" s="145">
        <v>0</v>
      </c>
      <c r="F49" s="143">
        <v>0</v>
      </c>
      <c r="G49" s="145">
        <v>0</v>
      </c>
      <c r="H49" s="143">
        <v>213</v>
      </c>
      <c r="I49" s="145">
        <v>9893.24</v>
      </c>
      <c r="J49" s="88"/>
    </row>
    <row r="50" spans="1:10">
      <c r="A50" s="206"/>
      <c r="B50" s="143">
        <v>213</v>
      </c>
      <c r="C50" s="144">
        <v>9101.7890000000007</v>
      </c>
      <c r="D50" s="143">
        <v>0</v>
      </c>
      <c r="E50" s="145">
        <v>0</v>
      </c>
      <c r="F50" s="143">
        <v>0</v>
      </c>
      <c r="G50" s="145">
        <v>0</v>
      </c>
      <c r="H50" s="143">
        <v>213</v>
      </c>
      <c r="I50" s="145">
        <v>9101.7890000000007</v>
      </c>
    </row>
    <row r="51" spans="1:10">
      <c r="A51" s="205" t="s">
        <v>384</v>
      </c>
      <c r="B51" s="143">
        <v>328</v>
      </c>
      <c r="C51" s="144">
        <v>10363.687</v>
      </c>
      <c r="D51" s="143">
        <v>0</v>
      </c>
      <c r="E51" s="145">
        <v>0</v>
      </c>
      <c r="F51" s="143">
        <v>0</v>
      </c>
      <c r="G51" s="145">
        <v>0</v>
      </c>
      <c r="H51" s="143">
        <v>328</v>
      </c>
      <c r="I51" s="145">
        <v>10363.687</v>
      </c>
    </row>
    <row r="52" spans="1:10">
      <c r="A52" s="206"/>
      <c r="B52" s="143">
        <v>328</v>
      </c>
      <c r="C52" s="144">
        <v>9534.5859999999993</v>
      </c>
      <c r="D52" s="143">
        <v>0</v>
      </c>
      <c r="E52" s="145">
        <v>0</v>
      </c>
      <c r="F52" s="143">
        <v>0</v>
      </c>
      <c r="G52" s="145">
        <v>0</v>
      </c>
      <c r="H52" s="143">
        <v>328</v>
      </c>
      <c r="I52" s="145">
        <v>9534.5859999999993</v>
      </c>
    </row>
    <row r="53" spans="1:10">
      <c r="A53" s="201" t="s">
        <v>20</v>
      </c>
      <c r="B53" s="146">
        <v>8223</v>
      </c>
      <c r="C53" s="147">
        <v>59479.385000000002</v>
      </c>
      <c r="D53" s="146">
        <v>0</v>
      </c>
      <c r="E53" s="147">
        <v>0</v>
      </c>
      <c r="F53" s="146">
        <v>0</v>
      </c>
      <c r="G53" s="147">
        <v>0</v>
      </c>
      <c r="H53" s="146">
        <v>8223</v>
      </c>
      <c r="I53" s="147">
        <v>59479.385000000002</v>
      </c>
    </row>
    <row r="54" spans="1:10">
      <c r="A54" s="202"/>
      <c r="B54" s="146">
        <v>6385</v>
      </c>
      <c r="C54" s="147">
        <v>51648.97</v>
      </c>
      <c r="D54" s="146">
        <v>0</v>
      </c>
      <c r="E54" s="142">
        <v>0</v>
      </c>
      <c r="F54" s="146">
        <v>0</v>
      </c>
      <c r="G54" s="142">
        <v>0</v>
      </c>
      <c r="H54" s="146">
        <v>6385</v>
      </c>
      <c r="I54" s="147">
        <v>51648.97</v>
      </c>
    </row>
    <row r="55" spans="1:10">
      <c r="A55" s="203" t="s">
        <v>385</v>
      </c>
      <c r="B55" s="204"/>
      <c r="C55" s="204"/>
      <c r="D55" s="204"/>
      <c r="E55" s="204"/>
      <c r="F55" s="204"/>
      <c r="G55" s="204"/>
      <c r="H55" s="204"/>
      <c r="I55" s="204"/>
    </row>
  </sheetData>
  <mergeCells count="35">
    <mergeCell ref="A55:I55"/>
    <mergeCell ref="A43:A44"/>
    <mergeCell ref="A45:A46"/>
    <mergeCell ref="A47:A48"/>
    <mergeCell ref="A49:A50"/>
    <mergeCell ref="A51:A52"/>
    <mergeCell ref="A53:A54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I41"/>
    </sheetView>
  </sheetViews>
  <sheetFormatPr defaultRowHeight="15"/>
  <cols>
    <col min="1" max="1" width="21.1406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345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346</v>
      </c>
      <c r="B7" s="143">
        <v>544</v>
      </c>
      <c r="C7" s="144">
        <v>8285.1389999999992</v>
      </c>
      <c r="D7" s="143">
        <v>0</v>
      </c>
      <c r="E7" s="145">
        <v>0</v>
      </c>
      <c r="F7" s="143">
        <v>0</v>
      </c>
      <c r="G7" s="145">
        <v>0</v>
      </c>
      <c r="H7" s="143">
        <v>544</v>
      </c>
      <c r="I7" s="145">
        <v>8285.1389999999992</v>
      </c>
      <c r="J7" s="95"/>
    </row>
    <row r="8" spans="1:10">
      <c r="A8" s="206"/>
      <c r="B8" s="143">
        <v>168</v>
      </c>
      <c r="C8" s="144">
        <v>7662.4920000000002</v>
      </c>
      <c r="D8" s="143">
        <v>0</v>
      </c>
      <c r="E8" s="145">
        <v>0</v>
      </c>
      <c r="F8" s="143">
        <v>0</v>
      </c>
      <c r="G8" s="145">
        <v>0</v>
      </c>
      <c r="H8" s="143">
        <v>168</v>
      </c>
      <c r="I8" s="145">
        <v>7662.4920000000002</v>
      </c>
      <c r="J8" s="95"/>
    </row>
    <row r="9" spans="1:10">
      <c r="A9" s="205" t="s">
        <v>347</v>
      </c>
      <c r="B9" s="143">
        <v>6</v>
      </c>
      <c r="C9" s="144">
        <v>36.520000000000003</v>
      </c>
      <c r="D9" s="143">
        <v>0</v>
      </c>
      <c r="E9" s="145">
        <v>0</v>
      </c>
      <c r="F9" s="143">
        <v>0</v>
      </c>
      <c r="G9" s="145">
        <v>0</v>
      </c>
      <c r="H9" s="143">
        <v>6</v>
      </c>
      <c r="I9" s="145">
        <v>36.520000000000003</v>
      </c>
      <c r="J9" s="95"/>
    </row>
    <row r="10" spans="1:10">
      <c r="A10" s="206"/>
      <c r="B10" s="143">
        <v>6</v>
      </c>
      <c r="C10" s="144">
        <v>29.123000000000001</v>
      </c>
      <c r="D10" s="143">
        <v>0</v>
      </c>
      <c r="E10" s="145">
        <v>0</v>
      </c>
      <c r="F10" s="143">
        <v>0</v>
      </c>
      <c r="G10" s="145">
        <v>0</v>
      </c>
      <c r="H10" s="143">
        <v>6</v>
      </c>
      <c r="I10" s="145">
        <v>29.123000000000001</v>
      </c>
      <c r="J10" s="95"/>
    </row>
    <row r="11" spans="1:10">
      <c r="A11" s="205" t="s">
        <v>348</v>
      </c>
      <c r="B11" s="143">
        <v>1730</v>
      </c>
      <c r="C11" s="144">
        <v>7205.7420000000002</v>
      </c>
      <c r="D11" s="143">
        <v>0</v>
      </c>
      <c r="E11" s="145">
        <v>0</v>
      </c>
      <c r="F11" s="143">
        <v>0</v>
      </c>
      <c r="G11" s="145">
        <v>0</v>
      </c>
      <c r="H11" s="143">
        <v>1730</v>
      </c>
      <c r="I11" s="145">
        <v>7205.7420000000002</v>
      </c>
      <c r="J11" s="95"/>
    </row>
    <row r="12" spans="1:10">
      <c r="A12" s="206"/>
      <c r="B12" s="143">
        <v>1718</v>
      </c>
      <c r="C12" s="144">
        <v>4976.3890000000001</v>
      </c>
      <c r="D12" s="143">
        <v>0</v>
      </c>
      <c r="E12" s="145">
        <v>0</v>
      </c>
      <c r="F12" s="143">
        <v>0</v>
      </c>
      <c r="G12" s="145">
        <v>0</v>
      </c>
      <c r="H12" s="143">
        <v>1718</v>
      </c>
      <c r="I12" s="145">
        <v>4976.3890000000001</v>
      </c>
      <c r="J12" s="95"/>
    </row>
    <row r="13" spans="1:10">
      <c r="A13" s="205" t="s">
        <v>349</v>
      </c>
      <c r="B13" s="143">
        <v>737</v>
      </c>
      <c r="C13" s="144">
        <v>13331.848</v>
      </c>
      <c r="D13" s="143">
        <v>0</v>
      </c>
      <c r="E13" s="145">
        <v>0</v>
      </c>
      <c r="F13" s="143">
        <v>0</v>
      </c>
      <c r="G13" s="145">
        <v>0</v>
      </c>
      <c r="H13" s="143">
        <v>737</v>
      </c>
      <c r="I13" s="145">
        <v>13331.848</v>
      </c>
      <c r="J13" s="95"/>
    </row>
    <row r="14" spans="1:10">
      <c r="A14" s="206"/>
      <c r="B14" s="143">
        <v>737</v>
      </c>
      <c r="C14" s="144">
        <v>12261.397999999999</v>
      </c>
      <c r="D14" s="143">
        <v>0</v>
      </c>
      <c r="E14" s="145">
        <v>0</v>
      </c>
      <c r="F14" s="143">
        <v>0</v>
      </c>
      <c r="G14" s="145">
        <v>0</v>
      </c>
      <c r="H14" s="143">
        <v>737</v>
      </c>
      <c r="I14" s="145">
        <v>12261.397999999999</v>
      </c>
      <c r="J14" s="95"/>
    </row>
    <row r="15" spans="1:10">
      <c r="A15" s="205" t="s">
        <v>350</v>
      </c>
      <c r="B15" s="143">
        <v>1153</v>
      </c>
      <c r="C15" s="144">
        <v>9406.3179999999993</v>
      </c>
      <c r="D15" s="143">
        <v>0</v>
      </c>
      <c r="E15" s="145">
        <v>0</v>
      </c>
      <c r="F15" s="143">
        <v>0</v>
      </c>
      <c r="G15" s="145">
        <v>0</v>
      </c>
      <c r="H15" s="143">
        <v>1153</v>
      </c>
      <c r="I15" s="145">
        <v>9406.3179999999993</v>
      </c>
      <c r="J15" s="95"/>
    </row>
    <row r="16" spans="1:10">
      <c r="A16" s="206"/>
      <c r="B16" s="143">
        <v>1153</v>
      </c>
      <c r="C16" s="144">
        <v>8647.5169999999998</v>
      </c>
      <c r="D16" s="143">
        <v>0</v>
      </c>
      <c r="E16" s="145">
        <v>0</v>
      </c>
      <c r="F16" s="143">
        <v>0</v>
      </c>
      <c r="G16" s="145">
        <v>0</v>
      </c>
      <c r="H16" s="143">
        <v>1153</v>
      </c>
      <c r="I16" s="145">
        <v>8647.5169999999998</v>
      </c>
      <c r="J16" s="95"/>
    </row>
    <row r="17" spans="1:10">
      <c r="A17" s="205" t="s">
        <v>351</v>
      </c>
      <c r="B17" s="143">
        <v>40</v>
      </c>
      <c r="C17" s="144">
        <v>320.44</v>
      </c>
      <c r="D17" s="143">
        <v>0</v>
      </c>
      <c r="E17" s="145">
        <v>0</v>
      </c>
      <c r="F17" s="143">
        <v>0</v>
      </c>
      <c r="G17" s="145">
        <v>0</v>
      </c>
      <c r="H17" s="143">
        <v>40</v>
      </c>
      <c r="I17" s="145">
        <v>320.44</v>
      </c>
      <c r="J17" s="95"/>
    </row>
    <row r="18" spans="1:10">
      <c r="A18" s="206"/>
      <c r="B18" s="143">
        <v>0</v>
      </c>
      <c r="C18" s="144">
        <v>295.60700000000003</v>
      </c>
      <c r="D18" s="143">
        <v>0</v>
      </c>
      <c r="E18" s="145">
        <v>0</v>
      </c>
      <c r="F18" s="143">
        <v>0</v>
      </c>
      <c r="G18" s="145">
        <v>0</v>
      </c>
      <c r="H18" s="143">
        <v>0</v>
      </c>
      <c r="I18" s="145">
        <v>295.60700000000003</v>
      </c>
      <c r="J18" s="95"/>
    </row>
    <row r="19" spans="1:10">
      <c r="A19" s="205" t="s">
        <v>352</v>
      </c>
      <c r="B19" s="143">
        <v>2818</v>
      </c>
      <c r="C19" s="144">
        <v>544.95600000000002</v>
      </c>
      <c r="D19" s="143">
        <v>0</v>
      </c>
      <c r="E19" s="145">
        <v>0</v>
      </c>
      <c r="F19" s="143">
        <v>0</v>
      </c>
      <c r="G19" s="145">
        <v>0</v>
      </c>
      <c r="H19" s="143">
        <v>2818</v>
      </c>
      <c r="I19" s="145">
        <v>544.95600000000002</v>
      </c>
      <c r="J19" s="95"/>
    </row>
    <row r="20" spans="1:10">
      <c r="A20" s="206"/>
      <c r="B20" s="143">
        <v>529</v>
      </c>
      <c r="C20" s="144">
        <v>501.24299999999999</v>
      </c>
      <c r="D20" s="143">
        <v>0</v>
      </c>
      <c r="E20" s="145">
        <v>0</v>
      </c>
      <c r="F20" s="143">
        <v>0</v>
      </c>
      <c r="G20" s="145">
        <v>0</v>
      </c>
      <c r="H20" s="143">
        <v>529</v>
      </c>
      <c r="I20" s="145">
        <v>501.24299999999999</v>
      </c>
      <c r="J20" s="95"/>
    </row>
    <row r="21" spans="1:10">
      <c r="A21" s="205" t="s">
        <v>353</v>
      </c>
      <c r="B21" s="143">
        <v>408</v>
      </c>
      <c r="C21" s="144">
        <v>10353.741</v>
      </c>
      <c r="D21" s="143">
        <v>0</v>
      </c>
      <c r="E21" s="145">
        <v>0</v>
      </c>
      <c r="F21" s="143">
        <v>0</v>
      </c>
      <c r="G21" s="145">
        <v>0</v>
      </c>
      <c r="H21" s="143">
        <v>408</v>
      </c>
      <c r="I21" s="145">
        <v>10353.741</v>
      </c>
      <c r="J21" s="95"/>
    </row>
    <row r="22" spans="1:10">
      <c r="A22" s="206"/>
      <c r="B22" s="143">
        <v>408</v>
      </c>
      <c r="C22" s="144">
        <v>9525.4410000000007</v>
      </c>
      <c r="D22" s="143">
        <v>0</v>
      </c>
      <c r="E22" s="145">
        <v>0</v>
      </c>
      <c r="F22" s="143">
        <v>0</v>
      </c>
      <c r="G22" s="145">
        <v>0</v>
      </c>
      <c r="H22" s="143">
        <v>408</v>
      </c>
      <c r="I22" s="145">
        <v>9525.4410000000007</v>
      </c>
      <c r="J22" s="95"/>
    </row>
    <row r="23" spans="1:10">
      <c r="A23" s="205" t="s">
        <v>354</v>
      </c>
      <c r="B23" s="143">
        <v>14</v>
      </c>
      <c r="C23" s="144">
        <v>256</v>
      </c>
      <c r="D23" s="143">
        <v>0</v>
      </c>
      <c r="E23" s="145">
        <v>0</v>
      </c>
      <c r="F23" s="143">
        <v>0</v>
      </c>
      <c r="G23" s="145">
        <v>0</v>
      </c>
      <c r="H23" s="143">
        <v>14</v>
      </c>
      <c r="I23" s="145">
        <v>256</v>
      </c>
      <c r="J23" s="95"/>
    </row>
    <row r="24" spans="1:10">
      <c r="A24" s="206"/>
      <c r="B24" s="143">
        <v>10</v>
      </c>
      <c r="C24" s="144">
        <v>237.524</v>
      </c>
      <c r="D24" s="143">
        <v>0</v>
      </c>
      <c r="E24" s="145">
        <v>0</v>
      </c>
      <c r="F24" s="143">
        <v>0</v>
      </c>
      <c r="G24" s="145">
        <v>0</v>
      </c>
      <c r="H24" s="143">
        <v>10</v>
      </c>
      <c r="I24" s="145">
        <v>237.524</v>
      </c>
      <c r="J24" s="95"/>
    </row>
    <row r="25" spans="1:10">
      <c r="A25" s="205" t="s">
        <v>355</v>
      </c>
      <c r="B25" s="143">
        <v>2</v>
      </c>
      <c r="C25" s="144">
        <v>13.866</v>
      </c>
      <c r="D25" s="143">
        <v>0</v>
      </c>
      <c r="E25" s="145">
        <v>0</v>
      </c>
      <c r="F25" s="143">
        <v>0</v>
      </c>
      <c r="G25" s="145">
        <v>0</v>
      </c>
      <c r="H25" s="143">
        <v>2</v>
      </c>
      <c r="I25" s="145">
        <v>13.866</v>
      </c>
      <c r="J25" s="95"/>
    </row>
    <row r="26" spans="1:10">
      <c r="A26" s="206"/>
      <c r="B26" s="143">
        <v>2</v>
      </c>
      <c r="C26" s="144">
        <v>8.375</v>
      </c>
      <c r="D26" s="143">
        <v>0</v>
      </c>
      <c r="E26" s="145">
        <v>0</v>
      </c>
      <c r="F26" s="143">
        <v>0</v>
      </c>
      <c r="G26" s="145">
        <v>0</v>
      </c>
      <c r="H26" s="143">
        <v>2</v>
      </c>
      <c r="I26" s="145">
        <v>8.375</v>
      </c>
      <c r="J26" s="95"/>
    </row>
    <row r="27" spans="1:10">
      <c r="A27" s="205" t="s">
        <v>356</v>
      </c>
      <c r="B27" s="143">
        <v>210</v>
      </c>
      <c r="C27" s="144">
        <v>767.54</v>
      </c>
      <c r="D27" s="143">
        <v>0</v>
      </c>
      <c r="E27" s="145">
        <v>0</v>
      </c>
      <c r="F27" s="143">
        <v>0</v>
      </c>
      <c r="G27" s="145">
        <v>0</v>
      </c>
      <c r="H27" s="143">
        <v>210</v>
      </c>
      <c r="I27" s="145">
        <v>767.54</v>
      </c>
      <c r="J27" s="95"/>
    </row>
    <row r="28" spans="1:10">
      <c r="A28" s="206"/>
      <c r="B28" s="143">
        <v>210</v>
      </c>
      <c r="C28" s="144">
        <v>760.19100000000003</v>
      </c>
      <c r="D28" s="143">
        <v>0</v>
      </c>
      <c r="E28" s="145">
        <v>0</v>
      </c>
      <c r="F28" s="143">
        <v>0</v>
      </c>
      <c r="G28" s="145">
        <v>0</v>
      </c>
      <c r="H28" s="143">
        <v>210</v>
      </c>
      <c r="I28" s="145">
        <v>760.19100000000003</v>
      </c>
      <c r="J28" s="95"/>
    </row>
    <row r="29" spans="1:10">
      <c r="A29" s="205" t="s">
        <v>357</v>
      </c>
      <c r="B29" s="143">
        <v>62</v>
      </c>
      <c r="C29" s="144">
        <v>1.147</v>
      </c>
      <c r="D29" s="143">
        <v>0</v>
      </c>
      <c r="E29" s="145">
        <v>0</v>
      </c>
      <c r="F29" s="143">
        <v>0</v>
      </c>
      <c r="G29" s="145">
        <v>0</v>
      </c>
      <c r="H29" s="143">
        <v>62</v>
      </c>
      <c r="I29" s="145">
        <v>1.147</v>
      </c>
      <c r="J29" s="95"/>
    </row>
    <row r="30" spans="1:10">
      <c r="A30" s="206"/>
      <c r="B30" s="143">
        <v>62</v>
      </c>
      <c r="C30" s="144">
        <v>0.98199999999999998</v>
      </c>
      <c r="D30" s="143">
        <v>0</v>
      </c>
      <c r="E30" s="145">
        <v>0</v>
      </c>
      <c r="F30" s="143">
        <v>0</v>
      </c>
      <c r="G30" s="145">
        <v>0</v>
      </c>
      <c r="H30" s="143">
        <v>62</v>
      </c>
      <c r="I30" s="145">
        <v>0.98199999999999998</v>
      </c>
      <c r="J30" s="95"/>
    </row>
    <row r="31" spans="1:10">
      <c r="A31" s="205" t="s">
        <v>358</v>
      </c>
      <c r="B31" s="143">
        <v>3</v>
      </c>
      <c r="C31" s="144">
        <v>1.25</v>
      </c>
      <c r="D31" s="143">
        <v>0</v>
      </c>
      <c r="E31" s="145">
        <v>0</v>
      </c>
      <c r="F31" s="143">
        <v>0</v>
      </c>
      <c r="G31" s="145">
        <v>0</v>
      </c>
      <c r="H31" s="143">
        <v>3</v>
      </c>
      <c r="I31" s="145">
        <v>1.25</v>
      </c>
      <c r="J31" s="95"/>
    </row>
    <row r="32" spans="1:10">
      <c r="A32" s="206"/>
      <c r="B32" s="143">
        <v>3</v>
      </c>
      <c r="C32" s="144">
        <v>0.89500000000000002</v>
      </c>
      <c r="D32" s="143">
        <v>0</v>
      </c>
      <c r="E32" s="145">
        <v>0</v>
      </c>
      <c r="F32" s="143">
        <v>0</v>
      </c>
      <c r="G32" s="145">
        <v>0</v>
      </c>
      <c r="H32" s="143">
        <v>3</v>
      </c>
      <c r="I32" s="145">
        <v>0.89500000000000002</v>
      </c>
      <c r="J32" s="95"/>
    </row>
    <row r="33" spans="1:10">
      <c r="A33" s="205" t="s">
        <v>359</v>
      </c>
      <c r="B33" s="143">
        <v>11</v>
      </c>
      <c r="C33" s="144">
        <v>59.45</v>
      </c>
      <c r="D33" s="143">
        <v>0</v>
      </c>
      <c r="E33" s="145">
        <v>0</v>
      </c>
      <c r="F33" s="143">
        <v>0</v>
      </c>
      <c r="G33" s="145">
        <v>0</v>
      </c>
      <c r="H33" s="143">
        <v>11</v>
      </c>
      <c r="I33" s="145">
        <v>59.45</v>
      </c>
      <c r="J33" s="95"/>
    </row>
    <row r="34" spans="1:10">
      <c r="A34" s="206"/>
      <c r="B34" s="143">
        <v>10</v>
      </c>
      <c r="C34" s="144">
        <v>54.838999999999999</v>
      </c>
      <c r="D34" s="143">
        <v>0</v>
      </c>
      <c r="E34" s="145">
        <v>0</v>
      </c>
      <c r="F34" s="143">
        <v>0</v>
      </c>
      <c r="G34" s="145">
        <v>0</v>
      </c>
      <c r="H34" s="143">
        <v>10</v>
      </c>
      <c r="I34" s="145">
        <v>54.838999999999999</v>
      </c>
      <c r="J34" s="95"/>
    </row>
    <row r="35" spans="1:10">
      <c r="A35" s="205" t="s">
        <v>360</v>
      </c>
      <c r="B35" s="143">
        <v>690</v>
      </c>
      <c r="C35" s="144">
        <v>806.87900000000002</v>
      </c>
      <c r="D35" s="143">
        <v>0</v>
      </c>
      <c r="E35" s="145">
        <v>0</v>
      </c>
      <c r="F35" s="143">
        <v>0</v>
      </c>
      <c r="G35" s="145">
        <v>0</v>
      </c>
      <c r="H35" s="143">
        <v>690</v>
      </c>
      <c r="I35" s="145">
        <v>806.87900000000002</v>
      </c>
      <c r="J35" s="95"/>
    </row>
    <row r="36" spans="1:10">
      <c r="A36" s="206"/>
      <c r="B36" s="143">
        <v>690</v>
      </c>
      <c r="C36" s="144">
        <v>730.72699999999998</v>
      </c>
      <c r="D36" s="143">
        <v>0</v>
      </c>
      <c r="E36" s="145">
        <v>0</v>
      </c>
      <c r="F36" s="143">
        <v>0</v>
      </c>
      <c r="G36" s="145">
        <v>0</v>
      </c>
      <c r="H36" s="143">
        <v>690</v>
      </c>
      <c r="I36" s="145">
        <v>730.72699999999998</v>
      </c>
      <c r="J36" s="95"/>
    </row>
    <row r="37" spans="1:10">
      <c r="A37" s="205" t="s">
        <v>361</v>
      </c>
      <c r="B37" s="143">
        <v>844</v>
      </c>
      <c r="C37" s="144">
        <v>3909.5259999999998</v>
      </c>
      <c r="D37" s="143">
        <v>0</v>
      </c>
      <c r="E37" s="145">
        <v>0</v>
      </c>
      <c r="F37" s="143">
        <v>0</v>
      </c>
      <c r="G37" s="145">
        <v>0</v>
      </c>
      <c r="H37" s="143">
        <v>844</v>
      </c>
      <c r="I37" s="145">
        <v>3909.5259999999998</v>
      </c>
      <c r="J37" s="95"/>
    </row>
    <row r="38" spans="1:10">
      <c r="A38" s="206"/>
      <c r="B38" s="143">
        <v>844</v>
      </c>
      <c r="C38" s="144">
        <v>3595.4360000000001</v>
      </c>
      <c r="D38" s="143">
        <v>0</v>
      </c>
      <c r="E38" s="145">
        <v>0</v>
      </c>
      <c r="F38" s="143">
        <v>0</v>
      </c>
      <c r="G38" s="145">
        <v>0</v>
      </c>
      <c r="H38" s="143">
        <v>844</v>
      </c>
      <c r="I38" s="145">
        <v>3595.4360000000001</v>
      </c>
      <c r="J38" s="95"/>
    </row>
    <row r="39" spans="1:10">
      <c r="A39" s="201" t="s">
        <v>20</v>
      </c>
      <c r="B39" s="146">
        <v>9272</v>
      </c>
      <c r="C39" s="147">
        <v>55300.362000000001</v>
      </c>
      <c r="D39" s="146">
        <v>0</v>
      </c>
      <c r="E39" s="147">
        <v>0</v>
      </c>
      <c r="F39" s="146">
        <v>0</v>
      </c>
      <c r="G39" s="147">
        <v>0</v>
      </c>
      <c r="H39" s="146">
        <v>9272</v>
      </c>
      <c r="I39" s="147">
        <v>55300.362000000001</v>
      </c>
      <c r="J39" s="95"/>
    </row>
    <row r="40" spans="1:10">
      <c r="A40" s="202"/>
      <c r="B40" s="146">
        <v>6550</v>
      </c>
      <c r="C40" s="147">
        <v>49288.178999999996</v>
      </c>
      <c r="D40" s="146">
        <v>0</v>
      </c>
      <c r="E40" s="142">
        <v>0</v>
      </c>
      <c r="F40" s="146">
        <v>0</v>
      </c>
      <c r="G40" s="142">
        <v>0</v>
      </c>
      <c r="H40" s="146">
        <v>6550</v>
      </c>
      <c r="I40" s="147">
        <v>49288.178999999996</v>
      </c>
      <c r="J40" s="95"/>
    </row>
    <row r="41" spans="1:10">
      <c r="A41" s="203" t="s">
        <v>344</v>
      </c>
      <c r="B41" s="204"/>
      <c r="C41" s="204"/>
      <c r="D41" s="204"/>
      <c r="E41" s="204"/>
      <c r="F41" s="204"/>
      <c r="G41" s="204"/>
      <c r="H41" s="204"/>
      <c r="I41" s="204"/>
      <c r="J41" s="95"/>
    </row>
    <row r="42" spans="1:10">
      <c r="A42" s="136"/>
      <c r="B42" s="124"/>
      <c r="C42" s="125"/>
      <c r="D42" s="124"/>
      <c r="E42" s="126"/>
      <c r="F42" s="124"/>
      <c r="G42" s="126"/>
      <c r="H42" s="124"/>
      <c r="I42" s="126"/>
      <c r="J42" s="95"/>
    </row>
    <row r="43" spans="1:10">
      <c r="A43" s="135"/>
      <c r="B43" s="124"/>
      <c r="C43" s="125"/>
      <c r="D43" s="124"/>
      <c r="E43" s="126"/>
      <c r="F43" s="124"/>
      <c r="G43" s="126"/>
      <c r="H43" s="124"/>
      <c r="I43" s="126"/>
      <c r="J43" s="95"/>
    </row>
    <row r="44" spans="1:10">
      <c r="A44" s="136"/>
      <c r="B44" s="124"/>
      <c r="C44" s="125"/>
      <c r="D44" s="124"/>
      <c r="E44" s="126"/>
      <c r="F44" s="124"/>
      <c r="G44" s="126"/>
      <c r="H44" s="124"/>
      <c r="I44" s="126"/>
      <c r="J44" s="95"/>
    </row>
    <row r="45" spans="1:10">
      <c r="A45" s="135"/>
      <c r="B45" s="124"/>
      <c r="C45" s="125"/>
      <c r="D45" s="124"/>
      <c r="E45" s="126"/>
      <c r="F45" s="124"/>
      <c r="G45" s="126"/>
      <c r="H45" s="124"/>
      <c r="I45" s="126"/>
      <c r="J45" s="95"/>
    </row>
    <row r="46" spans="1:10">
      <c r="A46" s="136"/>
      <c r="B46" s="124"/>
      <c r="C46" s="125"/>
      <c r="D46" s="124"/>
      <c r="E46" s="126"/>
      <c r="F46" s="124"/>
      <c r="G46" s="126"/>
      <c r="H46" s="124"/>
      <c r="I46" s="126"/>
      <c r="J46" s="95"/>
    </row>
    <row r="47" spans="1:10">
      <c r="A47" s="137"/>
      <c r="B47" s="127"/>
      <c r="C47" s="128"/>
      <c r="D47" s="127"/>
      <c r="E47" s="128"/>
      <c r="F47" s="127"/>
      <c r="G47" s="128"/>
      <c r="H47" s="127"/>
      <c r="I47" s="128"/>
      <c r="J47" s="91"/>
    </row>
    <row r="48" spans="1:10">
      <c r="A48" s="138"/>
      <c r="B48" s="127"/>
      <c r="C48" s="128"/>
      <c r="D48" s="127"/>
      <c r="E48" s="123"/>
      <c r="F48" s="127"/>
      <c r="G48" s="123"/>
      <c r="H48" s="127"/>
      <c r="I48" s="128"/>
      <c r="J48" s="91"/>
    </row>
    <row r="49" spans="1:10">
      <c r="A49" s="139"/>
      <c r="B49" s="140"/>
      <c r="C49" s="140"/>
      <c r="D49" s="140"/>
      <c r="E49" s="140"/>
      <c r="F49" s="140"/>
      <c r="G49" s="140"/>
      <c r="H49" s="140"/>
      <c r="I49" s="140"/>
      <c r="J49" s="88"/>
    </row>
  </sheetData>
  <mergeCells count="28">
    <mergeCell ref="A31:A32"/>
    <mergeCell ref="A33:A34"/>
    <mergeCell ref="A35:A36"/>
    <mergeCell ref="A37:A38"/>
    <mergeCell ref="A39:A40"/>
    <mergeCell ref="A41:I41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>
      <selection sqref="A1:I45"/>
    </sheetView>
  </sheetViews>
  <sheetFormatPr defaultRowHeight="15"/>
  <cols>
    <col min="1" max="1" width="23.42578125" customWidth="1"/>
  </cols>
  <sheetData>
    <row r="1" spans="1:10" ht="15.75">
      <c r="A1" s="207" t="s">
        <v>82</v>
      </c>
      <c r="B1" s="208"/>
      <c r="C1" s="208"/>
      <c r="D1" s="208"/>
      <c r="E1" s="208"/>
      <c r="F1" s="208"/>
      <c r="G1" s="208"/>
      <c r="H1" s="208"/>
      <c r="I1" s="208"/>
      <c r="J1" s="90"/>
    </row>
    <row r="2" spans="1:10">
      <c r="A2" s="209" t="s">
        <v>83</v>
      </c>
      <c r="B2" s="210"/>
      <c r="C2" s="210"/>
      <c r="D2" s="210"/>
      <c r="E2" s="210"/>
      <c r="F2" s="210"/>
      <c r="G2" s="210"/>
      <c r="H2" s="210"/>
      <c r="I2" s="210"/>
      <c r="J2" s="91"/>
    </row>
    <row r="3" spans="1:10">
      <c r="A3" s="211" t="s">
        <v>224</v>
      </c>
      <c r="B3" s="212"/>
      <c r="C3" s="212"/>
      <c r="D3" s="212"/>
      <c r="E3" s="212"/>
      <c r="F3" s="212"/>
      <c r="G3" s="212"/>
      <c r="H3" s="212"/>
      <c r="I3" s="212"/>
      <c r="J3" s="92"/>
    </row>
    <row r="4" spans="1:10">
      <c r="A4" s="213" t="s">
        <v>85</v>
      </c>
      <c r="B4" s="214"/>
      <c r="C4" s="214"/>
      <c r="D4" s="271" t="s">
        <v>245</v>
      </c>
      <c r="E4" s="272"/>
      <c r="F4" s="272"/>
      <c r="G4" s="272"/>
      <c r="H4" s="272"/>
      <c r="I4" s="272"/>
      <c r="J4" s="92"/>
    </row>
    <row r="5" spans="1:10">
      <c r="A5" s="215" t="s">
        <v>226</v>
      </c>
      <c r="B5" s="209" t="s">
        <v>86</v>
      </c>
      <c r="C5" s="210"/>
      <c r="D5" s="209" t="s">
        <v>87</v>
      </c>
      <c r="E5" s="210"/>
      <c r="F5" s="209" t="s">
        <v>88</v>
      </c>
      <c r="G5" s="210"/>
      <c r="H5" s="209" t="s">
        <v>89</v>
      </c>
      <c r="I5" s="210"/>
      <c r="J5" s="91"/>
    </row>
    <row r="6" spans="1:10">
      <c r="A6" s="216"/>
      <c r="B6" s="142" t="s">
        <v>90</v>
      </c>
      <c r="C6" s="142" t="s">
        <v>3</v>
      </c>
      <c r="D6" s="142" t="s">
        <v>90</v>
      </c>
      <c r="E6" s="142" t="s">
        <v>3</v>
      </c>
      <c r="F6" s="142" t="s">
        <v>90</v>
      </c>
      <c r="G6" s="142" t="s">
        <v>3</v>
      </c>
      <c r="H6" s="142" t="s">
        <v>90</v>
      </c>
      <c r="I6" s="142" t="s">
        <v>3</v>
      </c>
      <c r="J6" s="91"/>
    </row>
    <row r="7" spans="1:10">
      <c r="A7" s="205" t="s">
        <v>246</v>
      </c>
      <c r="B7" s="143">
        <v>653</v>
      </c>
      <c r="C7" s="144">
        <v>8990.7980000000007</v>
      </c>
      <c r="D7" s="143">
        <v>2</v>
      </c>
      <c r="E7" s="145">
        <v>6.27</v>
      </c>
      <c r="F7" s="143">
        <v>0</v>
      </c>
      <c r="G7" s="145">
        <v>0</v>
      </c>
      <c r="H7" s="143">
        <v>655</v>
      </c>
      <c r="I7" s="145">
        <v>8997.0680000000011</v>
      </c>
      <c r="J7" s="95"/>
    </row>
    <row r="8" spans="1:10">
      <c r="A8" s="206"/>
      <c r="B8" s="143">
        <v>313</v>
      </c>
      <c r="C8" s="144">
        <v>7754.0039999999999</v>
      </c>
      <c r="D8" s="143">
        <v>1</v>
      </c>
      <c r="E8" s="145">
        <v>5.7679999999999998</v>
      </c>
      <c r="F8" s="143">
        <v>0</v>
      </c>
      <c r="G8" s="145">
        <v>0</v>
      </c>
      <c r="H8" s="143">
        <v>314</v>
      </c>
      <c r="I8" s="145">
        <v>7759.7719999999999</v>
      </c>
      <c r="J8" s="95"/>
    </row>
    <row r="9" spans="1:10">
      <c r="A9" s="205" t="s">
        <v>247</v>
      </c>
      <c r="B9" s="143">
        <v>3</v>
      </c>
      <c r="C9" s="144">
        <v>64.650000000000006</v>
      </c>
      <c r="D9" s="143">
        <v>0</v>
      </c>
      <c r="E9" s="145">
        <v>0</v>
      </c>
      <c r="F9" s="143">
        <v>2</v>
      </c>
      <c r="G9" s="145">
        <v>64.260000000000005</v>
      </c>
      <c r="H9" s="143">
        <v>1</v>
      </c>
      <c r="I9" s="145">
        <v>0.39000000000000057</v>
      </c>
      <c r="J9" s="95"/>
    </row>
    <row r="10" spans="1:10">
      <c r="A10" s="206"/>
      <c r="B10" s="143">
        <v>3</v>
      </c>
      <c r="C10" s="144">
        <v>59.411000000000001</v>
      </c>
      <c r="D10" s="143">
        <v>0</v>
      </c>
      <c r="E10" s="145">
        <v>0</v>
      </c>
      <c r="F10" s="143">
        <v>2</v>
      </c>
      <c r="G10" s="145">
        <v>59.119</v>
      </c>
      <c r="H10" s="143">
        <v>1</v>
      </c>
      <c r="I10" s="145">
        <v>0.29200000000000159</v>
      </c>
      <c r="J10" s="95"/>
    </row>
    <row r="11" spans="1:10">
      <c r="A11" s="205" t="s">
        <v>248</v>
      </c>
      <c r="B11" s="143">
        <v>5</v>
      </c>
      <c r="C11" s="144">
        <v>15.794</v>
      </c>
      <c r="D11" s="143">
        <v>1</v>
      </c>
      <c r="E11" s="145">
        <v>1.468</v>
      </c>
      <c r="F11" s="143">
        <v>5</v>
      </c>
      <c r="G11" s="145">
        <v>15.794</v>
      </c>
      <c r="H11" s="143">
        <v>1</v>
      </c>
      <c r="I11" s="145">
        <v>1.468</v>
      </c>
      <c r="J11" s="95"/>
    </row>
    <row r="12" spans="1:10">
      <c r="A12" s="206"/>
      <c r="B12" s="143">
        <v>0</v>
      </c>
      <c r="C12" s="144">
        <v>11.375999999999999</v>
      </c>
      <c r="D12" s="143">
        <v>0</v>
      </c>
      <c r="E12" s="145">
        <v>1.101</v>
      </c>
      <c r="F12" s="143">
        <v>0</v>
      </c>
      <c r="G12" s="145">
        <v>11.375999999999999</v>
      </c>
      <c r="H12" s="143">
        <v>0</v>
      </c>
      <c r="I12" s="145">
        <v>1.1010000000000009</v>
      </c>
      <c r="J12" s="95"/>
    </row>
    <row r="13" spans="1:10">
      <c r="A13" s="205" t="s">
        <v>249</v>
      </c>
      <c r="B13" s="143">
        <v>1128</v>
      </c>
      <c r="C13" s="144">
        <v>13576.825000000001</v>
      </c>
      <c r="D13" s="143">
        <v>16</v>
      </c>
      <c r="E13" s="145">
        <v>314.62</v>
      </c>
      <c r="F13" s="143">
        <v>6</v>
      </c>
      <c r="G13" s="145">
        <v>129.69800000000001</v>
      </c>
      <c r="H13" s="143">
        <v>1138</v>
      </c>
      <c r="I13" s="145">
        <v>13761.747000000001</v>
      </c>
      <c r="J13" s="95"/>
    </row>
    <row r="14" spans="1:10">
      <c r="A14" s="206"/>
      <c r="B14" s="143">
        <v>1128</v>
      </c>
      <c r="C14" s="144">
        <v>12115.302</v>
      </c>
      <c r="D14" s="143">
        <v>16</v>
      </c>
      <c r="E14" s="145">
        <v>289.45100000000002</v>
      </c>
      <c r="F14" s="143">
        <v>6</v>
      </c>
      <c r="G14" s="145">
        <v>119.322</v>
      </c>
      <c r="H14" s="143">
        <v>1138</v>
      </c>
      <c r="I14" s="145">
        <v>12285.431</v>
      </c>
      <c r="J14" s="95"/>
    </row>
    <row r="15" spans="1:10">
      <c r="A15" s="205" t="s">
        <v>250</v>
      </c>
      <c r="B15" s="143">
        <v>1809</v>
      </c>
      <c r="C15" s="144">
        <v>10901.169</v>
      </c>
      <c r="D15" s="143">
        <v>33</v>
      </c>
      <c r="E15" s="145">
        <v>238.2</v>
      </c>
      <c r="F15" s="143">
        <v>7</v>
      </c>
      <c r="G15" s="145">
        <v>33.091999999999999</v>
      </c>
      <c r="H15" s="143">
        <v>1835</v>
      </c>
      <c r="I15" s="145">
        <v>11106.277</v>
      </c>
      <c r="J15" s="95"/>
    </row>
    <row r="16" spans="1:10">
      <c r="A16" s="206"/>
      <c r="B16" s="143">
        <v>1809</v>
      </c>
      <c r="C16" s="144">
        <v>9517.6409999999996</v>
      </c>
      <c r="D16" s="143">
        <v>33</v>
      </c>
      <c r="E16" s="145">
        <v>219.303</v>
      </c>
      <c r="F16" s="143">
        <v>7</v>
      </c>
      <c r="G16" s="145">
        <v>30.106999999999999</v>
      </c>
      <c r="H16" s="143">
        <v>1835</v>
      </c>
      <c r="I16" s="145">
        <v>9706.8369999999995</v>
      </c>
      <c r="J16" s="95"/>
    </row>
    <row r="17" spans="1:10">
      <c r="A17" s="205" t="s">
        <v>251</v>
      </c>
      <c r="B17" s="143">
        <v>53</v>
      </c>
      <c r="C17" s="144">
        <v>270.07</v>
      </c>
      <c r="D17" s="143">
        <v>37</v>
      </c>
      <c r="E17" s="145">
        <v>176.44</v>
      </c>
      <c r="F17" s="143">
        <v>53</v>
      </c>
      <c r="G17" s="145">
        <v>270.07</v>
      </c>
      <c r="H17" s="143">
        <v>37</v>
      </c>
      <c r="I17" s="145">
        <v>176.44</v>
      </c>
      <c r="J17" s="95"/>
    </row>
    <row r="18" spans="1:10">
      <c r="A18" s="206"/>
      <c r="B18" s="143">
        <v>0</v>
      </c>
      <c r="C18" s="144">
        <v>247.73699999999999</v>
      </c>
      <c r="D18" s="143">
        <v>0</v>
      </c>
      <c r="E18" s="145">
        <v>164.64500000000001</v>
      </c>
      <c r="F18" s="143">
        <v>0</v>
      </c>
      <c r="G18" s="145">
        <v>247.73699999999999</v>
      </c>
      <c r="H18" s="143">
        <v>0</v>
      </c>
      <c r="I18" s="145">
        <v>164.64500000000001</v>
      </c>
      <c r="J18" s="95"/>
    </row>
    <row r="19" spans="1:10">
      <c r="A19" s="205" t="s">
        <v>252</v>
      </c>
      <c r="B19" s="143">
        <v>2994</v>
      </c>
      <c r="C19" s="144">
        <v>631.12599999999998</v>
      </c>
      <c r="D19" s="143">
        <v>262</v>
      </c>
      <c r="E19" s="145">
        <v>53.154000000000003</v>
      </c>
      <c r="F19" s="143">
        <v>130</v>
      </c>
      <c r="G19" s="145">
        <v>15.62</v>
      </c>
      <c r="H19" s="143">
        <v>3126</v>
      </c>
      <c r="I19" s="145">
        <v>668.66</v>
      </c>
      <c r="J19" s="95"/>
    </row>
    <row r="20" spans="1:10">
      <c r="A20" s="206"/>
      <c r="B20" s="143">
        <v>546</v>
      </c>
      <c r="C20" s="144">
        <v>580.52099999999996</v>
      </c>
      <c r="D20" s="143">
        <v>49</v>
      </c>
      <c r="E20" s="145">
        <v>48.902999999999999</v>
      </c>
      <c r="F20" s="143">
        <v>14</v>
      </c>
      <c r="G20" s="145">
        <v>14.371</v>
      </c>
      <c r="H20" s="143">
        <v>581</v>
      </c>
      <c r="I20" s="145">
        <v>615.053</v>
      </c>
      <c r="J20" s="95"/>
    </row>
    <row r="21" spans="1:10">
      <c r="A21" s="205" t="s">
        <v>253</v>
      </c>
      <c r="B21" s="143">
        <v>430</v>
      </c>
      <c r="C21" s="144">
        <v>7817.7610000000004</v>
      </c>
      <c r="D21" s="143">
        <v>7</v>
      </c>
      <c r="E21" s="145">
        <v>147.24199999999999</v>
      </c>
      <c r="F21" s="143">
        <v>1</v>
      </c>
      <c r="G21" s="145">
        <v>10.029999999999999</v>
      </c>
      <c r="H21" s="143">
        <v>436</v>
      </c>
      <c r="I21" s="145">
        <v>7954.9730000000009</v>
      </c>
      <c r="J21" s="95"/>
    </row>
    <row r="22" spans="1:10">
      <c r="A22" s="206"/>
      <c r="B22" s="143">
        <v>421</v>
      </c>
      <c r="C22" s="144">
        <v>6842.9350000000004</v>
      </c>
      <c r="D22" s="143">
        <v>7</v>
      </c>
      <c r="E22" s="145">
        <v>135.46299999999999</v>
      </c>
      <c r="F22" s="143">
        <v>1</v>
      </c>
      <c r="G22" s="145">
        <v>9.2279999999999998</v>
      </c>
      <c r="H22" s="143">
        <v>427</v>
      </c>
      <c r="I22" s="145">
        <v>6969.17</v>
      </c>
      <c r="J22" s="95"/>
    </row>
    <row r="23" spans="1:10">
      <c r="A23" s="205" t="s">
        <v>254</v>
      </c>
      <c r="B23" s="143">
        <v>0</v>
      </c>
      <c r="C23" s="144">
        <v>0</v>
      </c>
      <c r="D23" s="143">
        <v>0</v>
      </c>
      <c r="E23" s="145">
        <v>0</v>
      </c>
      <c r="F23" s="143">
        <v>0</v>
      </c>
      <c r="G23" s="145">
        <v>0</v>
      </c>
      <c r="H23" s="143">
        <v>0</v>
      </c>
      <c r="I23" s="145">
        <v>0</v>
      </c>
      <c r="J23" s="95"/>
    </row>
    <row r="24" spans="1:10">
      <c r="A24" s="206"/>
      <c r="B24" s="143">
        <v>0</v>
      </c>
      <c r="C24" s="144">
        <v>1E-3</v>
      </c>
      <c r="D24" s="143">
        <v>0</v>
      </c>
      <c r="E24" s="145">
        <v>0</v>
      </c>
      <c r="F24" s="143">
        <v>0</v>
      </c>
      <c r="G24" s="145">
        <v>0</v>
      </c>
      <c r="H24" s="143">
        <v>0</v>
      </c>
      <c r="I24" s="145">
        <v>1E-3</v>
      </c>
      <c r="J24" s="95"/>
    </row>
    <row r="25" spans="1:10">
      <c r="A25" s="205" t="s">
        <v>255</v>
      </c>
      <c r="B25" s="143">
        <v>13</v>
      </c>
      <c r="C25" s="144">
        <v>10.28</v>
      </c>
      <c r="D25" s="143">
        <v>0</v>
      </c>
      <c r="E25" s="145">
        <v>0</v>
      </c>
      <c r="F25" s="143">
        <v>0</v>
      </c>
      <c r="G25" s="145">
        <v>0</v>
      </c>
      <c r="H25" s="143">
        <v>13</v>
      </c>
      <c r="I25" s="145">
        <v>10.28</v>
      </c>
      <c r="J25" s="95"/>
    </row>
    <row r="26" spans="1:10">
      <c r="A26" s="206"/>
      <c r="B26" s="143">
        <v>3</v>
      </c>
      <c r="C26" s="144">
        <v>9.5440000000000005</v>
      </c>
      <c r="D26" s="143">
        <v>0</v>
      </c>
      <c r="E26" s="145">
        <v>0</v>
      </c>
      <c r="F26" s="143">
        <v>0</v>
      </c>
      <c r="G26" s="145">
        <v>0</v>
      </c>
      <c r="H26" s="143">
        <v>3</v>
      </c>
      <c r="I26" s="145">
        <v>9.5440000000000005</v>
      </c>
      <c r="J26" s="95"/>
    </row>
    <row r="27" spans="1:10">
      <c r="A27" s="205" t="s">
        <v>256</v>
      </c>
      <c r="B27" s="143">
        <v>178</v>
      </c>
      <c r="C27" s="144">
        <v>840.91</v>
      </c>
      <c r="D27" s="143">
        <v>36</v>
      </c>
      <c r="E27" s="145">
        <v>176.36</v>
      </c>
      <c r="F27" s="143">
        <v>14</v>
      </c>
      <c r="G27" s="145">
        <v>85.91</v>
      </c>
      <c r="H27" s="143">
        <v>200</v>
      </c>
      <c r="I27" s="145">
        <v>931.36</v>
      </c>
      <c r="J27" s="95"/>
    </row>
    <row r="28" spans="1:10">
      <c r="A28" s="206"/>
      <c r="B28" s="143">
        <v>178</v>
      </c>
      <c r="C28" s="144">
        <v>834.89</v>
      </c>
      <c r="D28" s="143">
        <v>36</v>
      </c>
      <c r="E28" s="145">
        <v>175.18</v>
      </c>
      <c r="F28" s="143">
        <v>14</v>
      </c>
      <c r="G28" s="145">
        <v>85.462000000000003</v>
      </c>
      <c r="H28" s="143">
        <v>200</v>
      </c>
      <c r="I28" s="145">
        <v>924.60799999999995</v>
      </c>
      <c r="J28" s="95"/>
    </row>
    <row r="29" spans="1:10">
      <c r="A29" s="205" t="s">
        <v>257</v>
      </c>
      <c r="B29" s="143">
        <v>45</v>
      </c>
      <c r="C29" s="144">
        <v>0.93600000000000005</v>
      </c>
      <c r="D29" s="143">
        <v>0</v>
      </c>
      <c r="E29" s="145">
        <v>0</v>
      </c>
      <c r="F29" s="143">
        <v>12</v>
      </c>
      <c r="G29" s="145">
        <v>7.3999999999999996E-2</v>
      </c>
      <c r="H29" s="143">
        <v>33</v>
      </c>
      <c r="I29" s="145">
        <v>0.8620000000000001</v>
      </c>
      <c r="J29" s="95"/>
    </row>
    <row r="30" spans="1:10">
      <c r="A30" s="206"/>
      <c r="B30" s="143">
        <v>45</v>
      </c>
      <c r="C30" s="144">
        <v>0.86399999999999999</v>
      </c>
      <c r="D30" s="143">
        <v>0</v>
      </c>
      <c r="E30" s="145">
        <v>0</v>
      </c>
      <c r="F30" s="143">
        <v>12</v>
      </c>
      <c r="G30" s="145">
        <v>7.1999999999999995E-2</v>
      </c>
      <c r="H30" s="143">
        <v>33</v>
      </c>
      <c r="I30" s="145">
        <v>0.79200000000000004</v>
      </c>
      <c r="J30" s="95"/>
    </row>
    <row r="31" spans="1:10">
      <c r="A31" s="205" t="s">
        <v>258</v>
      </c>
      <c r="B31" s="143">
        <v>3</v>
      </c>
      <c r="C31" s="144">
        <v>17.96</v>
      </c>
      <c r="D31" s="143">
        <v>0</v>
      </c>
      <c r="E31" s="145">
        <v>42.63</v>
      </c>
      <c r="F31" s="143">
        <v>3</v>
      </c>
      <c r="G31" s="145">
        <v>17.96</v>
      </c>
      <c r="H31" s="143">
        <v>0</v>
      </c>
      <c r="I31" s="145">
        <v>42.63</v>
      </c>
      <c r="J31" s="95"/>
    </row>
    <row r="32" spans="1:10">
      <c r="A32" s="206"/>
      <c r="B32" s="143">
        <v>0</v>
      </c>
      <c r="C32" s="144">
        <v>16.523</v>
      </c>
      <c r="D32" s="143">
        <v>0</v>
      </c>
      <c r="E32" s="145">
        <v>39.219000000000001</v>
      </c>
      <c r="F32" s="143">
        <v>0</v>
      </c>
      <c r="G32" s="145">
        <v>16.523</v>
      </c>
      <c r="H32" s="143">
        <v>0</v>
      </c>
      <c r="I32" s="145">
        <v>39.219000000000008</v>
      </c>
      <c r="J32" s="95"/>
    </row>
    <row r="33" spans="1:10">
      <c r="A33" s="205" t="s">
        <v>259</v>
      </c>
      <c r="B33" s="143">
        <v>8</v>
      </c>
      <c r="C33" s="144">
        <v>51.15</v>
      </c>
      <c r="D33" s="143">
        <v>1</v>
      </c>
      <c r="E33" s="145">
        <v>3.14</v>
      </c>
      <c r="F33" s="143">
        <v>8</v>
      </c>
      <c r="G33" s="145">
        <v>51.15</v>
      </c>
      <c r="H33" s="143">
        <v>1</v>
      </c>
      <c r="I33" s="145">
        <v>3.1400000000000006</v>
      </c>
      <c r="J33" s="95"/>
    </row>
    <row r="34" spans="1:10">
      <c r="A34" s="206"/>
      <c r="B34" s="143">
        <v>0</v>
      </c>
      <c r="C34" s="144">
        <v>40.435000000000002</v>
      </c>
      <c r="D34" s="143">
        <v>0</v>
      </c>
      <c r="E34" s="145">
        <v>2.8889999999999998</v>
      </c>
      <c r="F34" s="143">
        <v>0</v>
      </c>
      <c r="G34" s="145">
        <v>40.435000000000002</v>
      </c>
      <c r="H34" s="143">
        <v>0</v>
      </c>
      <c r="I34" s="145">
        <v>2.8890000000000029</v>
      </c>
      <c r="J34" s="95"/>
    </row>
    <row r="35" spans="1:10">
      <c r="A35" s="205" t="s">
        <v>260</v>
      </c>
      <c r="B35" s="143">
        <v>0</v>
      </c>
      <c r="C35" s="144">
        <v>0</v>
      </c>
      <c r="D35" s="143">
        <v>2</v>
      </c>
      <c r="E35" s="145">
        <v>19.78</v>
      </c>
      <c r="F35" s="143">
        <v>2</v>
      </c>
      <c r="G35" s="145">
        <v>19.78</v>
      </c>
      <c r="H35" s="143">
        <v>0</v>
      </c>
      <c r="I35" s="145">
        <v>0</v>
      </c>
      <c r="J35" s="95"/>
    </row>
    <row r="36" spans="1:10">
      <c r="A36" s="206"/>
      <c r="B36" s="143">
        <v>0</v>
      </c>
      <c r="C36" s="144">
        <v>0</v>
      </c>
      <c r="D36" s="143">
        <v>2</v>
      </c>
      <c r="E36" s="145">
        <v>11.537000000000001</v>
      </c>
      <c r="F36" s="143">
        <v>2</v>
      </c>
      <c r="G36" s="145">
        <v>11.537000000000001</v>
      </c>
      <c r="H36" s="143">
        <v>0</v>
      </c>
      <c r="I36" s="145">
        <v>0</v>
      </c>
      <c r="J36" s="95"/>
    </row>
    <row r="37" spans="1:10">
      <c r="A37" s="205" t="s">
        <v>261</v>
      </c>
      <c r="B37" s="143">
        <v>4</v>
      </c>
      <c r="C37" s="144">
        <v>15.41</v>
      </c>
      <c r="D37" s="143">
        <v>400</v>
      </c>
      <c r="E37" s="145">
        <v>1054.066</v>
      </c>
      <c r="F37" s="143">
        <v>404</v>
      </c>
      <c r="G37" s="145">
        <v>1069.4760000000001</v>
      </c>
      <c r="H37" s="143">
        <v>0</v>
      </c>
      <c r="I37" s="145">
        <v>0</v>
      </c>
      <c r="J37" s="95"/>
    </row>
    <row r="38" spans="1:10">
      <c r="A38" s="206"/>
      <c r="B38" s="143">
        <v>4</v>
      </c>
      <c r="C38" s="144">
        <v>14.965</v>
      </c>
      <c r="D38" s="143">
        <v>185</v>
      </c>
      <c r="E38" s="145">
        <v>975.21799999999996</v>
      </c>
      <c r="F38" s="143">
        <v>189</v>
      </c>
      <c r="G38" s="145">
        <v>990.18399999999997</v>
      </c>
      <c r="H38" s="143">
        <v>0</v>
      </c>
      <c r="I38" s="145">
        <v>-9.9999999997635314E-4</v>
      </c>
      <c r="J38" s="95"/>
    </row>
    <row r="39" spans="1:10">
      <c r="A39" s="205" t="s">
        <v>262</v>
      </c>
      <c r="B39" s="143">
        <v>862</v>
      </c>
      <c r="C39" s="144">
        <v>896.20299999999997</v>
      </c>
      <c r="D39" s="143">
        <v>27</v>
      </c>
      <c r="E39" s="145">
        <v>30.25</v>
      </c>
      <c r="F39" s="143">
        <v>10</v>
      </c>
      <c r="G39" s="145">
        <v>15.012</v>
      </c>
      <c r="H39" s="143">
        <v>879</v>
      </c>
      <c r="I39" s="145">
        <v>911.44100000000003</v>
      </c>
      <c r="J39" s="95"/>
    </row>
    <row r="40" spans="1:10">
      <c r="A40" s="206"/>
      <c r="B40" s="143">
        <v>862</v>
      </c>
      <c r="C40" s="144">
        <v>806.72199999999998</v>
      </c>
      <c r="D40" s="143">
        <v>27</v>
      </c>
      <c r="E40" s="145">
        <v>27.667999999999999</v>
      </c>
      <c r="F40" s="143">
        <v>10</v>
      </c>
      <c r="G40" s="145">
        <v>13.754</v>
      </c>
      <c r="H40" s="143">
        <v>879</v>
      </c>
      <c r="I40" s="145">
        <v>820.63599999999997</v>
      </c>
      <c r="J40" s="95"/>
    </row>
    <row r="41" spans="1:10">
      <c r="A41" s="205" t="s">
        <v>263</v>
      </c>
      <c r="B41" s="143">
        <v>1105</v>
      </c>
      <c r="C41" s="144">
        <v>4636.1409999999996</v>
      </c>
      <c r="D41" s="143">
        <v>13</v>
      </c>
      <c r="E41" s="145">
        <v>35.909999999999997</v>
      </c>
      <c r="F41" s="143">
        <v>8</v>
      </c>
      <c r="G41" s="145">
        <v>25.36</v>
      </c>
      <c r="H41" s="143">
        <v>1110</v>
      </c>
      <c r="I41" s="145">
        <v>4646.6909999999998</v>
      </c>
      <c r="J41" s="95"/>
    </row>
    <row r="42" spans="1:10">
      <c r="A42" s="206"/>
      <c r="B42" s="143">
        <v>1105</v>
      </c>
      <c r="C42" s="144">
        <v>4071.8020000000001</v>
      </c>
      <c r="D42" s="143">
        <v>13</v>
      </c>
      <c r="E42" s="145">
        <v>33.036999999999999</v>
      </c>
      <c r="F42" s="143">
        <v>8</v>
      </c>
      <c r="G42" s="145">
        <v>23.331</v>
      </c>
      <c r="H42" s="143">
        <v>1110</v>
      </c>
      <c r="I42" s="145">
        <v>4081.5079999999998</v>
      </c>
      <c r="J42" s="95"/>
    </row>
    <row r="43" spans="1:10">
      <c r="A43" s="201" t="s">
        <v>20</v>
      </c>
      <c r="B43" s="146">
        <v>9293</v>
      </c>
      <c r="C43" s="147">
        <v>48737.182999999997</v>
      </c>
      <c r="D43" s="146">
        <v>837</v>
      </c>
      <c r="E43" s="147">
        <v>2299.5300000000002</v>
      </c>
      <c r="F43" s="146">
        <v>665</v>
      </c>
      <c r="G43" s="147">
        <v>1823.2860000000001</v>
      </c>
      <c r="H43" s="146">
        <v>9465</v>
      </c>
      <c r="I43" s="147">
        <v>49213.427000000003</v>
      </c>
      <c r="J43" s="91"/>
    </row>
    <row r="44" spans="1:10">
      <c r="A44" s="202"/>
      <c r="B44" s="146">
        <v>6417</v>
      </c>
      <c r="C44" s="147">
        <v>42924.673000000003</v>
      </c>
      <c r="D44" s="146">
        <v>369</v>
      </c>
      <c r="E44" s="142">
        <v>2129.3820000000001</v>
      </c>
      <c r="F44" s="146">
        <v>265</v>
      </c>
      <c r="G44" s="142">
        <v>1672.558</v>
      </c>
      <c r="H44" s="146">
        <v>6521</v>
      </c>
      <c r="I44" s="147">
        <v>43381.497000000003</v>
      </c>
      <c r="J44" s="91"/>
    </row>
    <row r="45" spans="1:10">
      <c r="A45" s="203" t="s">
        <v>244</v>
      </c>
      <c r="B45" s="204"/>
      <c r="C45" s="204"/>
      <c r="D45" s="204"/>
      <c r="E45" s="204"/>
      <c r="F45" s="204"/>
      <c r="G45" s="204"/>
      <c r="H45" s="204"/>
      <c r="I45" s="204"/>
      <c r="J45" s="88"/>
    </row>
  </sheetData>
  <mergeCells count="30">
    <mergeCell ref="A43:A44"/>
    <mergeCell ref="A45:I45"/>
    <mergeCell ref="A31:A32"/>
    <mergeCell ref="A33:A34"/>
    <mergeCell ref="A35:A36"/>
    <mergeCell ref="A37:A38"/>
    <mergeCell ref="A39:A40"/>
    <mergeCell ref="A41:A42"/>
    <mergeCell ref="A19:A20"/>
    <mergeCell ref="A21:A22"/>
    <mergeCell ref="A23:A24"/>
    <mergeCell ref="A25:A26"/>
    <mergeCell ref="A27:A28"/>
    <mergeCell ref="A29:A30"/>
    <mergeCell ref="A7:A8"/>
    <mergeCell ref="A9:A10"/>
    <mergeCell ref="A11:A12"/>
    <mergeCell ref="A13:A14"/>
    <mergeCell ref="A15:A16"/>
    <mergeCell ref="A17:A18"/>
    <mergeCell ref="A1:I1"/>
    <mergeCell ref="A2:I2"/>
    <mergeCell ref="A3:I3"/>
    <mergeCell ref="A4:C4"/>
    <mergeCell ref="D4:I4"/>
    <mergeCell ref="A5:A6"/>
    <mergeCell ref="B5:C5"/>
    <mergeCell ref="D5:E5"/>
    <mergeCell ref="F5:G5"/>
    <mergeCell ref="H5:I5"/>
  </mergeCells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CSPL</vt:lpstr>
      <vt:lpstr>Sheet1</vt:lpstr>
      <vt:lpstr>CSPL GM</vt:lpstr>
      <vt:lpstr>Report</vt:lpstr>
      <vt:lpstr>BMT</vt:lpstr>
      <vt:lpstr>PN</vt:lpstr>
      <vt:lpstr>CH</vt:lpstr>
      <vt:lpstr>CN</vt:lpstr>
      <vt:lpstr>AJ</vt:lpstr>
      <vt:lpstr>KD</vt:lpstr>
      <vt:lpstr>ST</vt:lpstr>
      <vt:lpstr>HD</vt:lpstr>
      <vt:lpstr>Midc</vt:lpstr>
      <vt:lpstr>SG</vt:lpstr>
      <vt:lpstr>BH</vt:lpstr>
      <vt:lpstr>SR</vt:lpstr>
      <vt:lpstr>KT</vt:lpstr>
      <vt:lpstr>KL</vt:lpstr>
      <vt:lpstr>SN</vt:lpstr>
      <vt:lpstr>AN</vt:lpstr>
      <vt:lpstr>AR</vt:lpstr>
      <vt:lpstr>NK</vt:lpstr>
      <vt:lpstr>EGold</vt:lpstr>
      <vt:lpstr>KPT</vt:lpstr>
      <vt:lpstr>ECom</vt:lpstr>
      <vt:lpstr>KOLK</vt:lpstr>
      <vt:lpstr>HO</vt:lpstr>
      <vt:lpstr>HOIn</vt:lpstr>
      <vt:lpstr>COP</vt:lpstr>
      <vt:lpstr>COB</vt:lpstr>
      <vt:lpstr>JR_PAGE_ANCHOR_0_1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SwapnilD</dc:creator>
  <cp:lastModifiedBy>user</cp:lastModifiedBy>
  <cp:lastPrinted>2022-08-04T04:37:55Z</cp:lastPrinted>
  <dcterms:created xsi:type="dcterms:W3CDTF">2017-05-08T05:09:00Z</dcterms:created>
  <dcterms:modified xsi:type="dcterms:W3CDTF">2023-09-26T06:56:17Z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1033-10.2.0.6051</vt:lpwstr>
  </property>
</Properties>
</file>