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264"/>
  </bookViews>
  <sheets>
    <sheet name="FINAL" sheetId="1" r:id="rId1"/>
  </sheets>
  <externalReferences>
    <externalReference r:id="rId2"/>
  </externalReferences>
  <definedNames>
    <definedName name="_xlnm._FilterDatabase" localSheetId="0" hidden="1">FINAL!$A$1:$D$475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7" i="1" l="1"/>
  <c r="C264" i="1"/>
  <c r="C286" i="1"/>
  <c r="C303" i="1"/>
  <c r="C302" i="1" s="1"/>
  <c r="C24" i="1"/>
  <c r="C471" i="1"/>
  <c r="C470" i="1"/>
  <c r="C469" i="1"/>
  <c r="C468" i="1"/>
  <c r="C467" i="1"/>
  <c r="C466" i="1"/>
  <c r="D465" i="1"/>
  <c r="C451" i="1"/>
  <c r="C450" i="1"/>
  <c r="C449" i="1"/>
  <c r="D448" i="1"/>
  <c r="C446" i="1"/>
  <c r="C445" i="1"/>
  <c r="C444" i="1"/>
  <c r="C443" i="1"/>
  <c r="C442" i="1"/>
  <c r="C441" i="1"/>
  <c r="C440" i="1"/>
  <c r="C439" i="1"/>
  <c r="D438" i="1"/>
  <c r="D436" i="1" s="1"/>
  <c r="C434" i="1"/>
  <c r="C433" i="1"/>
  <c r="C432" i="1"/>
  <c r="C431" i="1"/>
  <c r="C430" i="1"/>
  <c r="C429" i="1"/>
  <c r="D428" i="1"/>
  <c r="C426" i="1"/>
  <c r="C423" i="1"/>
  <c r="C422" i="1"/>
  <c r="C421" i="1"/>
  <c r="C420" i="1"/>
  <c r="C419" i="1"/>
  <c r="C418" i="1"/>
  <c r="D417" i="1"/>
  <c r="D415" i="1" s="1"/>
  <c r="C413" i="1"/>
  <c r="C410" i="1"/>
  <c r="C409" i="1"/>
  <c r="C408" i="1"/>
  <c r="C407" i="1"/>
  <c r="C406" i="1"/>
  <c r="C405" i="1"/>
  <c r="C404" i="1"/>
  <c r="C403" i="1"/>
  <c r="C402" i="1"/>
  <c r="C401" i="1" s="1"/>
  <c r="C399" i="1" s="1"/>
  <c r="D401" i="1"/>
  <c r="D399" i="1" s="1"/>
  <c r="C396" i="1"/>
  <c r="C395" i="1"/>
  <c r="C392" i="1"/>
  <c r="C391" i="1"/>
  <c r="C390" i="1"/>
  <c r="C389" i="1"/>
  <c r="C388" i="1"/>
  <c r="C387" i="1"/>
  <c r="C386" i="1"/>
  <c r="C385" i="1"/>
  <c r="C384" i="1" s="1"/>
  <c r="C382" i="1" s="1"/>
  <c r="D384" i="1"/>
  <c r="D382" i="1" s="1"/>
  <c r="C380" i="1"/>
  <c r="C377" i="1" s="1"/>
  <c r="C379" i="1"/>
  <c r="C378" i="1"/>
  <c r="D377" i="1"/>
  <c r="C375" i="1"/>
  <c r="C374" i="1"/>
  <c r="C373" i="1"/>
  <c r="C372" i="1"/>
  <c r="C371" i="1"/>
  <c r="C370" i="1"/>
  <c r="C369" i="1"/>
  <c r="C368" i="1"/>
  <c r="C367" i="1"/>
  <c r="C366" i="1"/>
  <c r="D365" i="1"/>
  <c r="D363" i="1"/>
  <c r="C361" i="1"/>
  <c r="C360" i="1"/>
  <c r="C359" i="1"/>
  <c r="C358" i="1"/>
  <c r="C357" i="1" s="1"/>
  <c r="D357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D340" i="1"/>
  <c r="D338" i="1" s="1"/>
  <c r="C336" i="1"/>
  <c r="C333" i="1"/>
  <c r="C332" i="1"/>
  <c r="C331" i="1"/>
  <c r="C330" i="1"/>
  <c r="C329" i="1"/>
  <c r="C328" i="1"/>
  <c r="C327" i="1"/>
  <c r="C326" i="1"/>
  <c r="C325" i="1" s="1"/>
  <c r="C323" i="1" s="1"/>
  <c r="D325" i="1"/>
  <c r="D323" i="1" s="1"/>
  <c r="C317" i="1"/>
  <c r="C316" i="1"/>
  <c r="C313" i="1"/>
  <c r="C312" i="1"/>
  <c r="C311" i="1"/>
  <c r="C310" i="1"/>
  <c r="C309" i="1"/>
  <c r="C308" i="1"/>
  <c r="C307" i="1"/>
  <c r="C306" i="1"/>
  <c r="C305" i="1" s="1"/>
  <c r="D305" i="1"/>
  <c r="D302" i="1" s="1"/>
  <c r="C300" i="1"/>
  <c r="C299" i="1"/>
  <c r="C296" i="1"/>
  <c r="C295" i="1"/>
  <c r="C294" i="1"/>
  <c r="C293" i="1"/>
  <c r="C292" i="1"/>
  <c r="C291" i="1"/>
  <c r="C288" i="1" s="1"/>
  <c r="C290" i="1"/>
  <c r="C289" i="1"/>
  <c r="D288" i="1"/>
  <c r="D285" i="1"/>
  <c r="D283" i="1"/>
  <c r="C281" i="1"/>
  <c r="C280" i="1"/>
  <c r="C279" i="1"/>
  <c r="C278" i="1"/>
  <c r="C277" i="1" s="1"/>
  <c r="D277" i="1"/>
  <c r="C275" i="1"/>
  <c r="C274" i="1"/>
  <c r="C273" i="1"/>
  <c r="C272" i="1"/>
  <c r="C271" i="1"/>
  <c r="C270" i="1"/>
  <c r="C266" i="1" s="1"/>
  <c r="C269" i="1"/>
  <c r="C268" i="1"/>
  <c r="C267" i="1"/>
  <c r="D266" i="1"/>
  <c r="D263" i="1" s="1"/>
  <c r="C257" i="1"/>
  <c r="C256" i="1"/>
  <c r="C255" i="1"/>
  <c r="C254" i="1" s="1"/>
  <c r="D254" i="1"/>
  <c r="C252" i="1"/>
  <c r="C251" i="1"/>
  <c r="C250" i="1"/>
  <c r="C249" i="1"/>
  <c r="C248" i="1"/>
  <c r="C244" i="1" s="1"/>
  <c r="C242" i="1" s="1"/>
  <c r="C247" i="1"/>
  <c r="C246" i="1"/>
  <c r="C245" i="1"/>
  <c r="D244" i="1"/>
  <c r="D242" i="1" s="1"/>
  <c r="C240" i="1"/>
  <c r="C239" i="1"/>
  <c r="C238" i="1"/>
  <c r="C237" i="1"/>
  <c r="C236" i="1"/>
  <c r="C235" i="1"/>
  <c r="C234" i="1" s="1"/>
  <c r="D234" i="1"/>
  <c r="C232" i="1"/>
  <c r="C231" i="1"/>
  <c r="C230" i="1"/>
  <c r="D229" i="1"/>
  <c r="C227" i="1"/>
  <c r="C226" i="1"/>
  <c r="C225" i="1"/>
  <c r="C224" i="1"/>
  <c r="C223" i="1"/>
  <c r="C222" i="1"/>
  <c r="C221" i="1"/>
  <c r="C218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D200" i="1"/>
  <c r="D198" i="1"/>
  <c r="C196" i="1"/>
  <c r="C193" i="1"/>
  <c r="C192" i="1"/>
  <c r="C191" i="1"/>
  <c r="C190" i="1"/>
  <c r="C186" i="1" s="1"/>
  <c r="C184" i="1" s="1"/>
  <c r="C189" i="1"/>
  <c r="C188" i="1"/>
  <c r="C187" i="1"/>
  <c r="D186" i="1"/>
  <c r="D184" i="1" s="1"/>
  <c r="C182" i="1"/>
  <c r="C181" i="1"/>
  <c r="C178" i="1"/>
  <c r="C177" i="1"/>
  <c r="C176" i="1"/>
  <c r="C175" i="1"/>
  <c r="C174" i="1"/>
  <c r="C173" i="1"/>
  <c r="C172" i="1"/>
  <c r="C171" i="1"/>
  <c r="C168" i="1" s="1"/>
  <c r="C166" i="1" s="1"/>
  <c r="C170" i="1"/>
  <c r="C169" i="1"/>
  <c r="D168" i="1"/>
  <c r="D166" i="1" s="1"/>
  <c r="C164" i="1"/>
  <c r="C163" i="1"/>
  <c r="C162" i="1" s="1"/>
  <c r="D162" i="1"/>
  <c r="C160" i="1"/>
  <c r="C159" i="1"/>
  <c r="C158" i="1"/>
  <c r="C157" i="1"/>
  <c r="C156" i="1"/>
  <c r="C155" i="1"/>
  <c r="C154" i="1"/>
  <c r="C153" i="1"/>
  <c r="C152" i="1"/>
  <c r="C151" i="1"/>
  <c r="C150" i="1"/>
  <c r="C149" i="1" s="1"/>
  <c r="C147" i="1" s="1"/>
  <c r="D149" i="1"/>
  <c r="C145" i="1"/>
  <c r="C143" i="1" s="1"/>
  <c r="C144" i="1"/>
  <c r="D143" i="1"/>
  <c r="C141" i="1"/>
  <c r="C140" i="1"/>
  <c r="C139" i="1"/>
  <c r="C138" i="1"/>
  <c r="C137" i="1"/>
  <c r="C136" i="1"/>
  <c r="C135" i="1"/>
  <c r="C134" i="1"/>
  <c r="C133" i="1"/>
  <c r="C131" i="1" s="1"/>
  <c r="C132" i="1"/>
  <c r="D131" i="1"/>
  <c r="D129" i="1"/>
  <c r="C127" i="1"/>
  <c r="C126" i="1"/>
  <c r="C125" i="1"/>
  <c r="C124" i="1"/>
  <c r="C123" i="1"/>
  <c r="C122" i="1"/>
  <c r="C121" i="1"/>
  <c r="C120" i="1"/>
  <c r="C119" i="1" s="1"/>
  <c r="D119" i="1"/>
  <c r="C117" i="1"/>
  <c r="C116" i="1"/>
  <c r="C115" i="1"/>
  <c r="C114" i="1"/>
  <c r="C113" i="1"/>
  <c r="C112" i="1"/>
  <c r="C111" i="1"/>
  <c r="C109" i="1" s="1"/>
  <c r="C110" i="1"/>
  <c r="D109" i="1"/>
  <c r="D107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 s="1"/>
  <c r="D93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 s="1"/>
  <c r="C76" i="1" s="1"/>
  <c r="D78" i="1"/>
  <c r="C68" i="1"/>
  <c r="C67" i="1"/>
  <c r="C66" i="1"/>
  <c r="C63" i="1" s="1"/>
  <c r="C65" i="1"/>
  <c r="C64" i="1"/>
  <c r="D63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 s="1"/>
  <c r="D42" i="1"/>
  <c r="C38" i="1"/>
  <c r="C37" i="1"/>
  <c r="C35" i="1" s="1"/>
  <c r="C36" i="1"/>
  <c r="D35" i="1"/>
  <c r="C33" i="1"/>
  <c r="C31" i="1" s="1"/>
  <c r="C32" i="1"/>
  <c r="D31" i="1"/>
  <c r="C29" i="1"/>
  <c r="C26" i="1" s="1"/>
  <c r="C28" i="1"/>
  <c r="C27" i="1"/>
  <c r="D26" i="1"/>
  <c r="D40" i="1" s="1"/>
  <c r="D56" i="1" s="1"/>
  <c r="C22" i="1"/>
  <c r="D21" i="1"/>
  <c r="C21" i="1"/>
  <c r="C20" i="1"/>
  <c r="C19" i="1"/>
  <c r="C18" i="1"/>
  <c r="C17" i="1"/>
  <c r="C16" i="1"/>
  <c r="C14" i="1" s="1"/>
  <c r="C15" i="1"/>
  <c r="D14" i="1"/>
  <c r="C12" i="1"/>
  <c r="C10" i="1" s="1"/>
  <c r="C11" i="1"/>
  <c r="D10" i="1"/>
  <c r="C8" i="1"/>
  <c r="C5" i="1" s="1"/>
  <c r="C7" i="1"/>
  <c r="C6" i="1"/>
  <c r="D5" i="1"/>
  <c r="C285" i="1" l="1"/>
  <c r="C283" i="1"/>
  <c r="C263" i="1"/>
  <c r="C40" i="1"/>
  <c r="C56" i="1" s="1"/>
  <c r="C129" i="1"/>
  <c r="D321" i="1"/>
  <c r="C58" i="1"/>
  <c r="C70" i="1" s="1"/>
  <c r="C417" i="1"/>
  <c r="C415" i="1" s="1"/>
  <c r="C438" i="1"/>
  <c r="D24" i="1"/>
  <c r="D58" i="1" s="1"/>
  <c r="C200" i="1"/>
  <c r="C198" i="1" s="1"/>
  <c r="C365" i="1"/>
  <c r="C363" i="1" s="1"/>
  <c r="C448" i="1"/>
  <c r="C465" i="1"/>
  <c r="D319" i="1"/>
  <c r="D453" i="1" s="1"/>
  <c r="D76" i="1"/>
  <c r="D147" i="1"/>
  <c r="C229" i="1"/>
  <c r="C220" i="1" s="1"/>
  <c r="C340" i="1"/>
  <c r="C338" i="1" s="1"/>
  <c r="D60" i="1"/>
  <c r="D70" i="1"/>
  <c r="C107" i="1"/>
  <c r="D461" i="1"/>
  <c r="D220" i="1"/>
  <c r="D74" i="1" s="1"/>
  <c r="D459" i="1" s="1"/>
  <c r="C428" i="1"/>
  <c r="C319" i="1" l="1"/>
  <c r="C60" i="1"/>
  <c r="C74" i="1"/>
  <c r="C461" i="1"/>
  <c r="C436" i="1"/>
  <c r="C321" i="1" s="1"/>
  <c r="C453" i="1" s="1"/>
  <c r="D463" i="1"/>
  <c r="D72" i="1"/>
  <c r="D259" i="1"/>
  <c r="C72" i="1"/>
  <c r="C459" i="1" l="1"/>
  <c r="C463" i="1" s="1"/>
  <c r="C473" i="1" s="1"/>
  <c r="C259" i="1"/>
  <c r="C261" i="1" s="1"/>
  <c r="D473" i="1"/>
  <c r="D455" i="1"/>
  <c r="D261" i="1"/>
  <c r="C455" i="1"/>
  <c r="D474" i="1" l="1"/>
  <c r="D457" i="1"/>
  <c r="C474" i="1"/>
  <c r="C475" i="1" s="1"/>
  <c r="C457" i="1"/>
  <c r="D475" i="1" l="1"/>
</calcChain>
</file>

<file path=xl/sharedStrings.xml><?xml version="1.0" encoding="utf-8"?>
<sst xmlns="http://schemas.openxmlformats.org/spreadsheetml/2006/main" count="653" uniqueCount="227">
  <si>
    <t>Heads</t>
  </si>
  <si>
    <t>ATHANI BRANCH</t>
  </si>
  <si>
    <t>Actual Total</t>
  </si>
  <si>
    <t>SALES JEWELLERY</t>
  </si>
  <si>
    <t>GOLD O</t>
  </si>
  <si>
    <t>SILVER O</t>
  </si>
  <si>
    <t>DIAMOND</t>
  </si>
  <si>
    <t>SALES BULLION</t>
  </si>
  <si>
    <t>GOLD BULLION</t>
  </si>
  <si>
    <t>SILVER BULLION</t>
  </si>
  <si>
    <t>SALES OTHER</t>
  </si>
  <si>
    <t>STONE</t>
  </si>
  <si>
    <t>IMITATION ITEM/MRP ITEMS</t>
  </si>
  <si>
    <t>PLATINUM</t>
  </si>
  <si>
    <t>OTHER INCOME</t>
  </si>
  <si>
    <t>HALLMARKING CHARGES RECD</t>
  </si>
  <si>
    <t>DISCOUNT P</t>
  </si>
  <si>
    <t>DISCOUNT</t>
  </si>
  <si>
    <t>SALES TOTAL</t>
  </si>
  <si>
    <t>COGS JEWELLERY</t>
  </si>
  <si>
    <t>COGS BULLION</t>
  </si>
  <si>
    <t>COGS OTHER</t>
  </si>
  <si>
    <t>COGS TOTAL</t>
  </si>
  <si>
    <t>DIRECT EXPENSES</t>
  </si>
  <si>
    <t>PACKING MATERIAL</t>
  </si>
  <si>
    <t>HALLMARKING-G</t>
  </si>
  <si>
    <t>HALLMARKING-D</t>
  </si>
  <si>
    <t>D EXPENSES</t>
  </si>
  <si>
    <t>LOGISTICS</t>
  </si>
  <si>
    <t>LOGISTICS-G</t>
  </si>
  <si>
    <t>LOGISTICS-S</t>
  </si>
  <si>
    <t>LOGISTICS-D</t>
  </si>
  <si>
    <t>OTHER DIRECT EXPENSES</t>
  </si>
  <si>
    <t>LOGISTICS-M&amp;F</t>
  </si>
  <si>
    <t>TECHNICAL SERVICE FEE- OPERATION</t>
  </si>
  <si>
    <t>TECHNICAL SERVICE FEE</t>
  </si>
  <si>
    <t>COGS -CM TOTAL</t>
  </si>
  <si>
    <t>CONTRIBUTION MARGIN</t>
  </si>
  <si>
    <t>CONTRIBUTION MARGIN %</t>
  </si>
  <si>
    <t>CONTRIBUTION MARGIN REVISED</t>
  </si>
  <si>
    <t>CM-GM</t>
  </si>
  <si>
    <t>SALARY</t>
  </si>
  <si>
    <t>TRAVELLING</t>
  </si>
  <si>
    <t>CREDIT CARD CHARGES</t>
  </si>
  <si>
    <t>STAFF WELFARE</t>
  </si>
  <si>
    <t>VARIABLE PAY PROVISION</t>
  </si>
  <si>
    <t>GROSS MARGIN</t>
  </si>
  <si>
    <t>GROSS MARGIN %</t>
  </si>
  <si>
    <t>GM-GP</t>
  </si>
  <si>
    <t>OPERATIONS</t>
  </si>
  <si>
    <t>OPERATIONS-R</t>
  </si>
  <si>
    <t>OTHER EXPENSES</t>
  </si>
  <si>
    <t>POSTAGE</t>
  </si>
  <si>
    <t>PRINTING &amp; STATIONARY</t>
  </si>
  <si>
    <t>RENT (Machines)</t>
  </si>
  <si>
    <t>REPAIRS AND MAINTAINANCE</t>
  </si>
  <si>
    <t>TELEPHONE AND TOLL FREE</t>
  </si>
  <si>
    <t>MISC OTHER EXP</t>
  </si>
  <si>
    <t>PROFESSIONAL FEES</t>
  </si>
  <si>
    <t>OPERATIONS-I</t>
  </si>
  <si>
    <t>DESIGN</t>
  </si>
  <si>
    <t>DESIGN-R</t>
  </si>
  <si>
    <t>DESIGN-I</t>
  </si>
  <si>
    <t>SCM GOLD</t>
  </si>
  <si>
    <t>SCM GOLD-R</t>
  </si>
  <si>
    <t>INVENTORY CARRYING COST HO-G</t>
  </si>
  <si>
    <t>OFFICE EXPENSES</t>
  </si>
  <si>
    <t>SCM GOLD-I</t>
  </si>
  <si>
    <t>SCM SILVER</t>
  </si>
  <si>
    <t>SCM SILVER-R</t>
  </si>
  <si>
    <t>INVENTORY CARRYING COST HO-S</t>
  </si>
  <si>
    <t>SCM SILVER-I</t>
  </si>
  <si>
    <t>SCM DIAMOND</t>
  </si>
  <si>
    <t>SCM DIAMOND-R</t>
  </si>
  <si>
    <t>INVENTORY CARRYING COST HO-D</t>
  </si>
  <si>
    <t>SCM DIAMOND-I</t>
  </si>
  <si>
    <t>SCM MRP &amp; FORMING</t>
  </si>
  <si>
    <t>SCM MRP &amp; FORMING-R</t>
  </si>
  <si>
    <t>SCM MRP &amp; FORMING-I</t>
  </si>
  <si>
    <t>SCM PO</t>
  </si>
  <si>
    <t>SCM PO-R</t>
  </si>
  <si>
    <t>SHOP EXPENSES</t>
  </si>
  <si>
    <t>RENT</t>
  </si>
  <si>
    <t>TELEPHONE AND INTERNET</t>
  </si>
  <si>
    <t>SCM PO-I</t>
  </si>
  <si>
    <t>BRANCH EXP GM-GP</t>
  </si>
  <si>
    <t>POWER AND FUEL</t>
  </si>
  <si>
    <t>INSURANCE</t>
  </si>
  <si>
    <t>PROPERTY TAX</t>
  </si>
  <si>
    <t>TAXES</t>
  </si>
  <si>
    <t>INVENTORY CARRYING COST</t>
  </si>
  <si>
    <t>GOLD</t>
  </si>
  <si>
    <t>SILVER</t>
  </si>
  <si>
    <t>VISUAL MERCHANDISING</t>
  </si>
  <si>
    <t>VISUAL MERCHANDISING-R</t>
  </si>
  <si>
    <t>VISUAL MERCHANDISING-I</t>
  </si>
  <si>
    <t>GROSS PROFIT</t>
  </si>
  <si>
    <t>GROSS PROFIT %</t>
  </si>
  <si>
    <t>SALES</t>
  </si>
  <si>
    <t>SELLING EXPENSES</t>
  </si>
  <si>
    <t>SALES-R</t>
  </si>
  <si>
    <t>SALES PRAMOTIONS</t>
  </si>
  <si>
    <t>SALES-I</t>
  </si>
  <si>
    <t>SELLING EXPENSES ATHANI</t>
  </si>
  <si>
    <t>ADVERTISE &amp; MARKETING</t>
  </si>
  <si>
    <t>MARKETING</t>
  </si>
  <si>
    <t>MARKETING EXP</t>
  </si>
  <si>
    <t>MARKETING-R</t>
  </si>
  <si>
    <t>MARKETING-I</t>
  </si>
  <si>
    <t>MARKETING EXP ATHANI</t>
  </si>
  <si>
    <t>ADVERTISE</t>
  </si>
  <si>
    <t>ADVERTISEMENT EXP</t>
  </si>
  <si>
    <t>ADVERTISE-R</t>
  </si>
  <si>
    <t>ADVERTISE-I</t>
  </si>
  <si>
    <t>ADVERTISEMENT EXP ATHANI</t>
  </si>
  <si>
    <t>SALES &amp; MARKETING TOTAL</t>
  </si>
  <si>
    <t>GENERAL &amp; ADMINISTRATION</t>
  </si>
  <si>
    <t>ACCOUNTS &amp; FINANCE</t>
  </si>
  <si>
    <t>ACCOUNTS &amp; FINANCE-R</t>
  </si>
  <si>
    <t>GOVERNMENT PENALTIES</t>
  </si>
  <si>
    <t>ACCOUNTS &amp; FINANCE-I</t>
  </si>
  <si>
    <t>HR &amp; ADMIN</t>
  </si>
  <si>
    <t>HR &amp; ADMIN-R</t>
  </si>
  <si>
    <t>INSURANCE-Vehicles &amp; employees</t>
  </si>
  <si>
    <t>HR &amp; ADMIN-I</t>
  </si>
  <si>
    <t>IT</t>
  </si>
  <si>
    <t>IT-R</t>
  </si>
  <si>
    <t>IT-I</t>
  </si>
  <si>
    <t>AUDIT</t>
  </si>
  <si>
    <t>AUDIT-R</t>
  </si>
  <si>
    <t>AUDIT-I</t>
  </si>
  <si>
    <t>CENTRALISE OTHER</t>
  </si>
  <si>
    <t>LEARNING &amp; DEVELOPMENT</t>
  </si>
  <si>
    <t>LEARNING &amp; DEVELOPMENT-R</t>
  </si>
  <si>
    <t>LEARNING &amp; DEVELOPMENT-I</t>
  </si>
  <si>
    <t>IND OTHER</t>
  </si>
  <si>
    <t>IND OTHER-R</t>
  </si>
  <si>
    <t>IND OTHER-I</t>
  </si>
  <si>
    <t>BRANCH EXP GENERAL &amp; ADMINISTRATION</t>
  </si>
  <si>
    <t>DEPRECIATION</t>
  </si>
  <si>
    <t>DATA ANALYST</t>
  </si>
  <si>
    <t>DATA ANALYST-R</t>
  </si>
  <si>
    <t>DATA ANALYST-I</t>
  </si>
  <si>
    <t>GP-CTP TOTAL</t>
  </si>
  <si>
    <t>CONTRIBUTION TO PROFIT</t>
  </si>
  <si>
    <t>CONTRIBUTION TO PROFIT %</t>
  </si>
  <si>
    <t>TOTAL EXPENSES WITH ICC</t>
  </si>
  <si>
    <t>ICC BRANCH &amp; HO TOTAL</t>
  </si>
  <si>
    <t>TOTAL EXPENSES WITHOUT ICC</t>
  </si>
  <si>
    <t>TOTAL FINANCE COST &amp; OTHER</t>
  </si>
  <si>
    <t>FINANCE COST</t>
  </si>
  <si>
    <t>INDIRECT INCOME</t>
  </si>
  <si>
    <t>GTS DISCOUNT</t>
  </si>
  <si>
    <t>Unsecured In</t>
  </si>
  <si>
    <t>VP</t>
  </si>
  <si>
    <t>Total Expenses</t>
  </si>
  <si>
    <t>PBT</t>
  </si>
  <si>
    <t>PBT %</t>
  </si>
  <si>
    <t>TOT-ALL DEPARTMENTS</t>
  </si>
  <si>
    <t>TOT-OPERATIONS</t>
  </si>
  <si>
    <t>TOT-DESIGN</t>
  </si>
  <si>
    <t>TOT-SCM GOLD</t>
  </si>
  <si>
    <t>TOT-SCM SILVER</t>
  </si>
  <si>
    <t>TOT-SCM DIAMOND</t>
  </si>
  <si>
    <t>TOT-SCM MRP &amp; FORMING</t>
  </si>
  <si>
    <t>TOT-SCM PO</t>
  </si>
  <si>
    <t>TOT-SALES</t>
  </si>
  <si>
    <t>TOT-ADVERTISE</t>
  </si>
  <si>
    <t>TOT-MARKETING</t>
  </si>
  <si>
    <t>TOT-ACCOUNTS &amp; FINANCE</t>
  </si>
  <si>
    <t>TOT-HR &amp; ADMIN</t>
  </si>
  <si>
    <t>TOT-LEARNING &amp; DEVELOPMENT</t>
  </si>
  <si>
    <t>TOT-IT</t>
  </si>
  <si>
    <t>TOT-AUDIT</t>
  </si>
  <si>
    <t>TOT-IND OTHER</t>
  </si>
  <si>
    <t>TOT-CENTRALISE OTHER</t>
  </si>
  <si>
    <t>TOT-ALL BRANCHES</t>
  </si>
  <si>
    <t>TOT-BRANCH EXP</t>
  </si>
  <si>
    <t>Corporate Office (HO)</t>
  </si>
  <si>
    <t>GOLD BUL SALES TOT</t>
  </si>
  <si>
    <t>GOLD ORN SALES TOT</t>
  </si>
  <si>
    <t>SILVER ORN SALES TOT</t>
  </si>
  <si>
    <t>SILVER BUL SALES TOT</t>
  </si>
  <si>
    <t>DIAMOND O SALES TOT</t>
  </si>
  <si>
    <t>OTHER ALL SALES TOT</t>
  </si>
  <si>
    <t>BRANCH CAPEX-R</t>
  </si>
  <si>
    <t>COMPUTER</t>
  </si>
  <si>
    <t>FURNITURE</t>
  </si>
  <si>
    <t>LAND &amp; BUILDING</t>
  </si>
  <si>
    <t>OFFICE EQUIPMENT</t>
  </si>
  <si>
    <t>PLANT &amp; MACHINERY</t>
  </si>
  <si>
    <t>VEHICLE</t>
  </si>
  <si>
    <t>OPERATIONS CAPEX-R</t>
  </si>
  <si>
    <t>OPERATIONS CAPEX-I</t>
  </si>
  <si>
    <t>DESIGN CAPEX-R</t>
  </si>
  <si>
    <t>DESIGN CAPEX-I</t>
  </si>
  <si>
    <t>SCM GOLD CAPEX-R</t>
  </si>
  <si>
    <t>SCM GOLD CAPEX-I</t>
  </si>
  <si>
    <t>SCM SILVER CAPEX-R</t>
  </si>
  <si>
    <t>SCM SILVER CAPEX-I</t>
  </si>
  <si>
    <t>SCM DIAMOND CAPEX-R</t>
  </si>
  <si>
    <t>SCM DIAMOND CAPEX-I</t>
  </si>
  <si>
    <t>SCM MRP &amp; FORMING CAPEX-R</t>
  </si>
  <si>
    <t>SCM MRP &amp; FORMING CAPEX-I</t>
  </si>
  <si>
    <t>SCM PO CAPEX-R</t>
  </si>
  <si>
    <t>SCM PO CAPEX-I</t>
  </si>
  <si>
    <t>SALES CAPEX-R</t>
  </si>
  <si>
    <t>SALES CAPEX-I</t>
  </si>
  <si>
    <t>ADVERTISE CAPEX-R</t>
  </si>
  <si>
    <t>ADVERTISE CAPEX-I</t>
  </si>
  <si>
    <t>MARKETING CAPEX-R</t>
  </si>
  <si>
    <t>MARKETING CAPEX-I</t>
  </si>
  <si>
    <t>ACCOUNTS &amp; FINANCE CAPEX-R</t>
  </si>
  <si>
    <t>ACCOUNTS &amp; FINANCE CAPEX-I</t>
  </si>
  <si>
    <t>HR &amp; ADMIN CAPEX-R</t>
  </si>
  <si>
    <t>HR &amp; ADMIN CAPEX-I</t>
  </si>
  <si>
    <t>IT CAPEX-R</t>
  </si>
  <si>
    <t>IT CAPEX-I</t>
  </si>
  <si>
    <t>AUDIT CAPEX-R</t>
  </si>
  <si>
    <t>AUDIT CAPEX-I</t>
  </si>
  <si>
    <t>LEARNING &amp; DEVELOPMENT CAPEX-R</t>
  </si>
  <si>
    <t>LEARNING &amp; DEVELOPMENT CAPEX-I</t>
  </si>
  <si>
    <t>IND OTHER CAPEX-R</t>
  </si>
  <si>
    <t>IND OTHER CAPEX-I</t>
  </si>
  <si>
    <t>CENTRALISE OTHER CAPEX</t>
  </si>
  <si>
    <t>OCT. 2021</t>
  </si>
  <si>
    <t>OCT.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</si>
</sst>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 applyBorder="1"/>
    <xf numFmtId="164" fontId="3" fillId="2" borderId="1" xfId="1" applyNumberFormat="1" applyFont="1" applyFill="1" applyBorder="1" applyAlignment="1">
      <alignment horizontal="center" wrapText="1"/>
    </xf>
    <xf numFmtId="164" fontId="0" fillId="0" borderId="1" xfId="1" applyNumberFormat="1" applyFont="1" applyBorder="1" applyAlignment="1">
      <alignment wrapText="1"/>
    </xf>
    <xf numFmtId="164" fontId="4" fillId="0" borderId="1" xfId="1" applyNumberFormat="1" applyFont="1" applyBorder="1" applyAlignment="1">
      <alignment wrapText="1"/>
    </xf>
    <xf numFmtId="164" fontId="0" fillId="0" borderId="1" xfId="1" applyNumberFormat="1" applyFont="1" applyBorder="1"/>
    <xf numFmtId="164" fontId="5" fillId="0" borderId="1" xfId="1" applyNumberFormat="1" applyFont="1" applyBorder="1" applyAlignment="1">
      <alignment wrapText="1"/>
    </xf>
    <xf numFmtId="164" fontId="6" fillId="3" borderId="1" xfId="1" applyNumberFormat="1" applyFont="1" applyFill="1" applyBorder="1" applyAlignment="1">
      <alignment wrapText="1"/>
    </xf>
    <xf numFmtId="164" fontId="7" fillId="0" borderId="1" xfId="1" applyNumberFormat="1" applyFont="1" applyFill="1" applyBorder="1" applyAlignment="1">
      <alignment wrapText="1"/>
    </xf>
    <xf numFmtId="164" fontId="8" fillId="0" borderId="1" xfId="1" applyNumberFormat="1" applyFont="1" applyFill="1" applyBorder="1"/>
    <xf numFmtId="164" fontId="3" fillId="2" borderId="1" xfId="1" applyNumberFormat="1" applyFont="1" applyFill="1" applyBorder="1" applyAlignment="1">
      <alignment wrapText="1"/>
    </xf>
    <xf numFmtId="43" fontId="3" fillId="2" borderId="1" xfId="1" applyFont="1" applyFill="1" applyBorder="1" applyAlignment="1">
      <alignment wrapText="1"/>
    </xf>
    <xf numFmtId="164" fontId="6" fillId="4" borderId="1" xfId="1" applyNumberFormat="1" applyFont="1" applyFill="1" applyBorder="1" applyAlignment="1">
      <alignment wrapText="1"/>
    </xf>
    <xf numFmtId="164" fontId="8" fillId="4" borderId="1" xfId="1" applyNumberFormat="1" applyFont="1" applyFill="1" applyBorder="1"/>
    <xf numFmtId="164" fontId="5" fillId="5" borderId="1" xfId="1" applyNumberFormat="1" applyFont="1" applyFill="1" applyBorder="1" applyAlignment="1">
      <alignment wrapText="1"/>
    </xf>
    <xf numFmtId="164" fontId="6" fillId="5" borderId="1" xfId="1" applyNumberFormat="1" applyFont="1" applyFill="1" applyBorder="1" applyAlignment="1">
      <alignment wrapText="1"/>
    </xf>
    <xf numFmtId="164" fontId="5" fillId="3" borderId="1" xfId="1" applyNumberFormat="1" applyFont="1" applyFill="1" applyBorder="1" applyAlignment="1">
      <alignment wrapText="1"/>
    </xf>
    <xf numFmtId="164" fontId="9" fillId="0" borderId="1" xfId="1" applyNumberFormat="1" applyFont="1" applyBorder="1" applyAlignment="1">
      <alignment wrapText="1"/>
    </xf>
    <xf numFmtId="164" fontId="6" fillId="0" borderId="1" xfId="1" applyNumberFormat="1" applyFont="1" applyFill="1" applyBorder="1" applyAlignment="1">
      <alignment wrapText="1"/>
    </xf>
    <xf numFmtId="164" fontId="4" fillId="4" borderId="1" xfId="1" applyNumberFormat="1" applyFont="1" applyFill="1" applyBorder="1" applyAlignment="1">
      <alignment wrapText="1"/>
    </xf>
    <xf numFmtId="0" fontId="2" fillId="2" borderId="1" xfId="0" applyFont="1" applyFill="1" applyBorder="1"/>
    <xf numFmtId="164" fontId="2" fillId="2" borderId="1" xfId="1" applyNumberFormat="1" applyFont="1" applyFill="1" applyBorder="1"/>
    <xf numFmtId="43" fontId="2" fillId="2" borderId="1" xfId="1" applyFont="1" applyFill="1" applyBorder="1"/>
    <xf numFmtId="164" fontId="6" fillId="6" borderId="1" xfId="1" applyNumberFormat="1" applyFont="1" applyFill="1" applyBorder="1" applyAlignment="1">
      <alignment wrapText="1"/>
    </xf>
    <xf numFmtId="164" fontId="5" fillId="6" borderId="1" xfId="1" applyNumberFormat="1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OP%20OCT%2022/OCT%2021/ACTUL%20AOP%20OCT%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1">
          <cell r="A1">
            <v>1</v>
          </cell>
          <cell r="B1" t="str">
            <v>Heads</v>
          </cell>
          <cell r="C1" t="str">
            <v>TOTAL</v>
          </cell>
          <cell r="E1" t="str">
            <v>Actul Total</v>
          </cell>
        </row>
        <row r="2">
          <cell r="A2">
            <v>2</v>
          </cell>
          <cell r="C2" t="str">
            <v>Plan Total</v>
          </cell>
          <cell r="D2" t="str">
            <v>Revised Total</v>
          </cell>
        </row>
        <row r="3">
          <cell r="A3">
            <v>3</v>
          </cell>
          <cell r="E3" t="str">
            <v>Sales Ratio</v>
          </cell>
        </row>
        <row r="4">
          <cell r="A4">
            <v>4</v>
          </cell>
        </row>
        <row r="5">
          <cell r="A5">
            <v>5</v>
          </cell>
          <cell r="B5" t="str">
            <v>SALES JEWELLERY</v>
          </cell>
          <cell r="C5">
            <v>2761719640</v>
          </cell>
          <cell r="D5">
            <v>2871363816.77</v>
          </cell>
          <cell r="E5">
            <v>3014588495.6699996</v>
          </cell>
        </row>
        <row r="6">
          <cell r="A6">
            <v>6</v>
          </cell>
          <cell r="B6" t="str">
            <v>GOLD O</v>
          </cell>
          <cell r="C6">
            <v>2426135000</v>
          </cell>
          <cell r="D6">
            <v>2499639223.6700001</v>
          </cell>
          <cell r="E6">
            <v>2624764580.7499995</v>
          </cell>
        </row>
        <row r="7">
          <cell r="A7">
            <v>7</v>
          </cell>
          <cell r="B7" t="str">
            <v>SILVER O</v>
          </cell>
          <cell r="C7">
            <v>98753640</v>
          </cell>
          <cell r="D7">
            <v>120982139.73</v>
          </cell>
          <cell r="E7">
            <v>125105129.55</v>
          </cell>
        </row>
        <row r="8">
          <cell r="A8">
            <v>8</v>
          </cell>
          <cell r="B8" t="str">
            <v>DIAMOND</v>
          </cell>
          <cell r="C8">
            <v>236831000</v>
          </cell>
          <cell r="D8">
            <v>250742453.37</v>
          </cell>
          <cell r="E8">
            <v>264718785.37</v>
          </cell>
        </row>
        <row r="9">
          <cell r="A9">
            <v>9</v>
          </cell>
        </row>
        <row r="10">
          <cell r="A10">
            <v>10</v>
          </cell>
          <cell r="B10" t="str">
            <v>SALES BULLION</v>
          </cell>
          <cell r="C10">
            <v>243944150</v>
          </cell>
          <cell r="D10">
            <v>262426062.88999999</v>
          </cell>
          <cell r="E10">
            <v>328223288.6699999</v>
          </cell>
        </row>
        <row r="11">
          <cell r="A11">
            <v>11</v>
          </cell>
          <cell r="B11" t="str">
            <v>GOLD BULLION</v>
          </cell>
          <cell r="C11">
            <v>238270500</v>
          </cell>
          <cell r="D11">
            <v>254933989.97999999</v>
          </cell>
          <cell r="E11">
            <v>320041923.32999992</v>
          </cell>
        </row>
        <row r="12">
          <cell r="A12">
            <v>12</v>
          </cell>
          <cell r="B12" t="str">
            <v>SILVER BULLION</v>
          </cell>
          <cell r="C12">
            <v>5673650</v>
          </cell>
          <cell r="D12">
            <v>7492072.9100000001</v>
          </cell>
          <cell r="E12">
            <v>8181365.339999998</v>
          </cell>
        </row>
        <row r="13">
          <cell r="A13">
            <v>13</v>
          </cell>
        </row>
        <row r="14">
          <cell r="A14">
            <v>14</v>
          </cell>
          <cell r="B14" t="str">
            <v>SALES OTHER</v>
          </cell>
          <cell r="C14">
            <v>21871124</v>
          </cell>
          <cell r="D14">
            <v>22695140.699999999</v>
          </cell>
          <cell r="E14">
            <v>21931881.180000003</v>
          </cell>
        </row>
        <row r="15">
          <cell r="A15">
            <v>15</v>
          </cell>
          <cell r="B15" t="str">
            <v>STONE</v>
          </cell>
          <cell r="C15">
            <v>4972544</v>
          </cell>
          <cell r="D15">
            <v>4972544</v>
          </cell>
          <cell r="E15">
            <v>7761186.7999999989</v>
          </cell>
        </row>
        <row r="16">
          <cell r="A16">
            <v>16</v>
          </cell>
          <cell r="B16" t="str">
            <v>IMITATION ITEM/MRP ITEMS</v>
          </cell>
          <cell r="C16">
            <v>13778580</v>
          </cell>
          <cell r="D16">
            <v>13778580</v>
          </cell>
          <cell r="E16">
            <v>12710126.620000001</v>
          </cell>
        </row>
        <row r="17">
          <cell r="A17">
            <v>17</v>
          </cell>
          <cell r="B17" t="str">
            <v>PLATINUM</v>
          </cell>
          <cell r="C17">
            <v>3120000</v>
          </cell>
          <cell r="D17">
            <v>3944016.7</v>
          </cell>
          <cell r="E17">
            <v>1251066.4400000002</v>
          </cell>
        </row>
        <row r="18">
          <cell r="A18">
            <v>18</v>
          </cell>
          <cell r="B18" t="str">
            <v>OTHER INCOME</v>
          </cell>
          <cell r="C18">
            <v>0</v>
          </cell>
          <cell r="D18">
            <v>0</v>
          </cell>
          <cell r="E18">
            <v>209501.31999999998</v>
          </cell>
        </row>
        <row r="19">
          <cell r="A19">
            <v>19</v>
          </cell>
          <cell r="B19" t="str">
            <v>HALLMARKING CHARGES RECD</v>
          </cell>
          <cell r="E19">
            <v>0</v>
          </cell>
        </row>
        <row r="20">
          <cell r="A20">
            <v>20</v>
          </cell>
        </row>
        <row r="21">
          <cell r="A21">
            <v>21</v>
          </cell>
          <cell r="B21" t="str">
            <v>DISCOUNT P</v>
          </cell>
          <cell r="C21">
            <v>0</v>
          </cell>
          <cell r="D21">
            <v>0</v>
          </cell>
          <cell r="E21">
            <v>-34792991.030000001</v>
          </cell>
        </row>
        <row r="22">
          <cell r="A22">
            <v>22</v>
          </cell>
          <cell r="B22" t="str">
            <v>DISCOUNT</v>
          </cell>
          <cell r="C22">
            <v>0</v>
          </cell>
          <cell r="D22">
            <v>0</v>
          </cell>
          <cell r="E22">
            <v>-34792991.030000001</v>
          </cell>
        </row>
        <row r="23">
          <cell r="A23">
            <v>23</v>
          </cell>
        </row>
        <row r="24">
          <cell r="A24">
            <v>24</v>
          </cell>
          <cell r="B24" t="str">
            <v>SALES TOTAL</v>
          </cell>
          <cell r="C24">
            <v>0</v>
          </cell>
          <cell r="D24">
            <v>0</v>
          </cell>
          <cell r="E24">
            <v>3329950674.4899993</v>
          </cell>
        </row>
        <row r="25">
          <cell r="A25">
            <v>25</v>
          </cell>
        </row>
        <row r="26">
          <cell r="A26">
            <v>26</v>
          </cell>
          <cell r="B26" t="str">
            <v>COGS JEWELLERY</v>
          </cell>
          <cell r="C26">
            <v>2443270689.184</v>
          </cell>
          <cell r="D26">
            <v>0</v>
          </cell>
          <cell r="E26">
            <v>2628976730.1030002</v>
          </cell>
        </row>
        <row r="27">
          <cell r="A27">
            <v>27</v>
          </cell>
          <cell r="B27" t="str">
            <v>GOLD O</v>
          </cell>
          <cell r="C27">
            <v>2185694938.5</v>
          </cell>
          <cell r="D27">
            <v>0</v>
          </cell>
          <cell r="E27">
            <v>2339409177.21</v>
          </cell>
        </row>
        <row r="28">
          <cell r="A28">
            <v>28</v>
          </cell>
          <cell r="B28" t="str">
            <v>SILVER O</v>
          </cell>
          <cell r="C28">
            <v>79836289.584000006</v>
          </cell>
          <cell r="D28">
            <v>0</v>
          </cell>
          <cell r="E28">
            <v>101752835.54299998</v>
          </cell>
        </row>
        <row r="29">
          <cell r="A29">
            <v>29</v>
          </cell>
          <cell r="B29" t="str">
            <v>DIAMOND</v>
          </cell>
          <cell r="C29">
            <v>177739461.09999999</v>
          </cell>
          <cell r="D29">
            <v>0</v>
          </cell>
          <cell r="E29">
            <v>187814717.34999999</v>
          </cell>
        </row>
        <row r="30">
          <cell r="A30">
            <v>30</v>
          </cell>
        </row>
        <row r="31">
          <cell r="A31">
            <v>31</v>
          </cell>
          <cell r="B31" t="str">
            <v>COGS BULLION</v>
          </cell>
          <cell r="C31">
            <v>241437961.09999999</v>
          </cell>
          <cell r="D31">
            <v>0</v>
          </cell>
          <cell r="E31">
            <v>323772004.11700004</v>
          </cell>
        </row>
        <row r="32">
          <cell r="A32">
            <v>32</v>
          </cell>
          <cell r="B32" t="str">
            <v>GOLD BULLION</v>
          </cell>
          <cell r="C32">
            <v>235849415.84999999</v>
          </cell>
          <cell r="D32">
            <v>0</v>
          </cell>
          <cell r="E32">
            <v>315909656.77100003</v>
          </cell>
        </row>
        <row r="33">
          <cell r="A33">
            <v>33</v>
          </cell>
          <cell r="B33" t="str">
            <v>SILVER BULLION</v>
          </cell>
          <cell r="C33">
            <v>5588545.25</v>
          </cell>
          <cell r="D33">
            <v>0</v>
          </cell>
          <cell r="E33">
            <v>7862347.3460000008</v>
          </cell>
        </row>
        <row r="34">
          <cell r="A34">
            <v>34</v>
          </cell>
        </row>
        <row r="35">
          <cell r="A35">
            <v>35</v>
          </cell>
          <cell r="B35" t="str">
            <v>COGS OTHER</v>
          </cell>
          <cell r="C35">
            <v>15622543.872</v>
          </cell>
          <cell r="D35">
            <v>0</v>
          </cell>
          <cell r="E35">
            <v>15516295.930999998</v>
          </cell>
        </row>
        <row r="36">
          <cell r="A36">
            <v>36</v>
          </cell>
          <cell r="B36" t="str">
            <v>STONE</v>
          </cell>
          <cell r="C36">
            <v>3551888.179</v>
          </cell>
          <cell r="D36">
            <v>0</v>
          </cell>
          <cell r="E36">
            <v>5543815.7299999995</v>
          </cell>
        </row>
        <row r="37">
          <cell r="A37">
            <v>37</v>
          </cell>
          <cell r="B37" t="str">
            <v>IMITATION ITEM/MRP ITEMS</v>
          </cell>
          <cell r="C37">
            <v>9842039.693</v>
          </cell>
          <cell r="D37">
            <v>0</v>
          </cell>
          <cell r="E37">
            <v>9078843.4439999983</v>
          </cell>
        </row>
        <row r="38">
          <cell r="A38">
            <v>38</v>
          </cell>
          <cell r="B38" t="str">
            <v>PLATINUM</v>
          </cell>
          <cell r="C38">
            <v>2228616</v>
          </cell>
          <cell r="D38">
            <v>0</v>
          </cell>
          <cell r="E38">
            <v>893636.75699999987</v>
          </cell>
        </row>
        <row r="39">
          <cell r="A39">
            <v>39</v>
          </cell>
        </row>
        <row r="40">
          <cell r="A40">
            <v>40</v>
          </cell>
          <cell r="B40" t="str">
            <v>COGS TOTAL</v>
          </cell>
          <cell r="C40">
            <v>2700331194.1560001</v>
          </cell>
          <cell r="D40">
            <v>0</v>
          </cell>
          <cell r="E40">
            <v>2968265030.1510005</v>
          </cell>
        </row>
        <row r="41">
          <cell r="A41">
            <v>41</v>
          </cell>
        </row>
        <row r="42">
          <cell r="A42">
            <v>42</v>
          </cell>
          <cell r="B42" t="str">
            <v>DIRECT EXPENSES</v>
          </cell>
          <cell r="C42">
            <v>0</v>
          </cell>
          <cell r="D42">
            <v>0</v>
          </cell>
          <cell r="E42">
            <v>5012447.9680000003</v>
          </cell>
        </row>
        <row r="43">
          <cell r="A43">
            <v>43</v>
          </cell>
          <cell r="B43" t="str">
            <v>PACKING MATERIAL</v>
          </cell>
          <cell r="C43">
            <v>0</v>
          </cell>
          <cell r="D43">
            <v>0</v>
          </cell>
          <cell r="E43">
            <v>3229588.1290000002</v>
          </cell>
        </row>
        <row r="44">
          <cell r="A44">
            <v>44</v>
          </cell>
          <cell r="B44" t="str">
            <v>HALLMARKING-G</v>
          </cell>
          <cell r="C44">
            <v>0</v>
          </cell>
          <cell r="D44">
            <v>0</v>
          </cell>
          <cell r="E44">
            <v>1498715.0730000001</v>
          </cell>
        </row>
        <row r="45">
          <cell r="A45">
            <v>45</v>
          </cell>
          <cell r="B45" t="str">
            <v>HALLMARKING-D</v>
          </cell>
          <cell r="C45">
            <v>0</v>
          </cell>
          <cell r="D45">
            <v>0</v>
          </cell>
          <cell r="E45">
            <v>0</v>
          </cell>
        </row>
        <row r="46">
          <cell r="A46">
            <v>46</v>
          </cell>
          <cell r="B46" t="str">
            <v>D EXPENSES</v>
          </cell>
          <cell r="C46">
            <v>0</v>
          </cell>
          <cell r="D46">
            <v>0</v>
          </cell>
          <cell r="E46">
            <v>0</v>
          </cell>
        </row>
        <row r="47">
          <cell r="A47">
            <v>47</v>
          </cell>
          <cell r="B47" t="str">
            <v>LOGISTICS</v>
          </cell>
          <cell r="C47">
            <v>0</v>
          </cell>
          <cell r="D47">
            <v>0</v>
          </cell>
          <cell r="E47">
            <v>9585</v>
          </cell>
        </row>
        <row r="48">
          <cell r="A48">
            <v>48</v>
          </cell>
          <cell r="B48" t="str">
            <v>LOGISTICS-G</v>
          </cell>
          <cell r="C48">
            <v>0</v>
          </cell>
          <cell r="D48">
            <v>0</v>
          </cell>
          <cell r="E48">
            <v>0</v>
          </cell>
        </row>
        <row r="49">
          <cell r="A49">
            <v>49</v>
          </cell>
          <cell r="B49" t="str">
            <v>LOGISTICS-S</v>
          </cell>
          <cell r="C49">
            <v>0</v>
          </cell>
          <cell r="D49">
            <v>0</v>
          </cell>
          <cell r="E49">
            <v>175821.516</v>
          </cell>
        </row>
        <row r="50">
          <cell r="A50">
            <v>50</v>
          </cell>
          <cell r="B50" t="str">
            <v>LOGISTICS-D</v>
          </cell>
          <cell r="C50">
            <v>0</v>
          </cell>
          <cell r="D50">
            <v>0</v>
          </cell>
          <cell r="E50">
            <v>0</v>
          </cell>
        </row>
        <row r="51">
          <cell r="A51">
            <v>51</v>
          </cell>
          <cell r="B51" t="str">
            <v>OTHER DIRECT EXPENSES</v>
          </cell>
          <cell r="C51">
            <v>0</v>
          </cell>
          <cell r="D51">
            <v>0</v>
          </cell>
          <cell r="E51">
            <v>98738.250000000015</v>
          </cell>
        </row>
        <row r="52">
          <cell r="A52">
            <v>52</v>
          </cell>
          <cell r="B52" t="str">
            <v>LOGISTICS-M&amp;F</v>
          </cell>
          <cell r="E52">
            <v>0</v>
          </cell>
        </row>
        <row r="53">
          <cell r="A53">
            <v>53</v>
          </cell>
          <cell r="B53" t="str">
            <v>TECHNICAL SERVICE FEE- OPERATION</v>
          </cell>
          <cell r="E53">
            <v>0</v>
          </cell>
        </row>
        <row r="54">
          <cell r="A54">
            <v>54</v>
          </cell>
          <cell r="B54" t="str">
            <v>TECHNICAL SERVICE FEE</v>
          </cell>
          <cell r="E54">
            <v>0</v>
          </cell>
        </row>
        <row r="55">
          <cell r="A55">
            <v>55</v>
          </cell>
        </row>
        <row r="56">
          <cell r="A56">
            <v>56</v>
          </cell>
          <cell r="B56" t="str">
            <v>COGS -CM TOTAL</v>
          </cell>
          <cell r="C56">
            <v>0</v>
          </cell>
          <cell r="D56">
            <v>0</v>
          </cell>
          <cell r="E56">
            <v>2973277478.1190004</v>
          </cell>
        </row>
        <row r="57">
          <cell r="A57">
            <v>57</v>
          </cell>
        </row>
        <row r="58">
          <cell r="A58">
            <v>58</v>
          </cell>
          <cell r="B58" t="str">
            <v>CONTRIBUTION MARGIN</v>
          </cell>
          <cell r="C58">
            <v>0</v>
          </cell>
          <cell r="D58">
            <v>0</v>
          </cell>
          <cell r="E58">
            <v>356673196.37099886</v>
          </cell>
        </row>
        <row r="59">
          <cell r="A59">
            <v>59</v>
          </cell>
        </row>
        <row r="60">
          <cell r="A60">
            <v>60</v>
          </cell>
          <cell r="B60" t="str">
            <v>CONTRIBUTION MARGIN %</v>
          </cell>
          <cell r="C60">
            <v>0</v>
          </cell>
          <cell r="D60">
            <v>0</v>
          </cell>
          <cell r="E60">
            <v>10.711065455215049</v>
          </cell>
        </row>
        <row r="61">
          <cell r="A61">
            <v>61</v>
          </cell>
          <cell r="B61" t="str">
            <v>CONTRIBUTION MARGIN REVISED</v>
          </cell>
        </row>
        <row r="62">
          <cell r="A62">
            <v>62</v>
          </cell>
        </row>
        <row r="63">
          <cell r="A63">
            <v>63</v>
          </cell>
          <cell r="B63" t="str">
            <v>CM-GM</v>
          </cell>
          <cell r="C63">
            <v>0</v>
          </cell>
          <cell r="D63">
            <v>0</v>
          </cell>
          <cell r="E63">
            <v>25344491.390000001</v>
          </cell>
        </row>
        <row r="64">
          <cell r="A64">
            <v>64</v>
          </cell>
          <cell r="B64" t="str">
            <v>SALARY</v>
          </cell>
          <cell r="C64">
            <v>0</v>
          </cell>
          <cell r="D64">
            <v>0</v>
          </cell>
          <cell r="E64">
            <v>18180131</v>
          </cell>
        </row>
        <row r="65">
          <cell r="A65">
            <v>65</v>
          </cell>
          <cell r="B65" t="str">
            <v>TRAVELLING</v>
          </cell>
          <cell r="C65">
            <v>0</v>
          </cell>
          <cell r="D65">
            <v>0</v>
          </cell>
          <cell r="E65">
            <v>246122.5</v>
          </cell>
        </row>
        <row r="66">
          <cell r="A66">
            <v>66</v>
          </cell>
          <cell r="B66" t="str">
            <v>CREDIT CARD CHARGES</v>
          </cell>
          <cell r="C66">
            <v>0</v>
          </cell>
          <cell r="D66">
            <v>0</v>
          </cell>
          <cell r="E66">
            <v>6899841.8899999997</v>
          </cell>
        </row>
        <row r="67">
          <cell r="A67">
            <v>67</v>
          </cell>
          <cell r="B67" t="str">
            <v>STAFF WELFARE</v>
          </cell>
          <cell r="C67">
            <v>0</v>
          </cell>
          <cell r="D67">
            <v>0</v>
          </cell>
          <cell r="E67">
            <v>18396</v>
          </cell>
        </row>
        <row r="68">
          <cell r="A68">
            <v>68</v>
          </cell>
          <cell r="B68" t="str">
            <v>VARIABLE PAY PROVISION</v>
          </cell>
          <cell r="C68">
            <v>0</v>
          </cell>
          <cell r="D68">
            <v>0</v>
          </cell>
          <cell r="E68">
            <v>0</v>
          </cell>
        </row>
        <row r="69">
          <cell r="A69">
            <v>69</v>
          </cell>
          <cell r="E69">
            <v>0</v>
          </cell>
        </row>
        <row r="70">
          <cell r="A70">
            <v>70</v>
          </cell>
          <cell r="B70" t="str">
            <v>GROSS MARGIN</v>
          </cell>
          <cell r="C70">
            <v>0</v>
          </cell>
          <cell r="D70">
            <v>0</v>
          </cell>
          <cell r="E70">
            <v>331328704.98099887</v>
          </cell>
        </row>
        <row r="71">
          <cell r="A71">
            <v>71</v>
          </cell>
        </row>
        <row r="72">
          <cell r="A72">
            <v>72</v>
          </cell>
          <cell r="B72" t="str">
            <v>GROSS MARGIN %</v>
          </cell>
          <cell r="C72">
            <v>0</v>
          </cell>
          <cell r="D72">
            <v>0</v>
          </cell>
          <cell r="E72">
            <v>9.9499583438047097</v>
          </cell>
        </row>
        <row r="73">
          <cell r="A73">
            <v>73</v>
          </cell>
        </row>
        <row r="74">
          <cell r="A74">
            <v>74</v>
          </cell>
          <cell r="B74" t="str">
            <v>GM-GP</v>
          </cell>
          <cell r="C74">
            <v>0</v>
          </cell>
          <cell r="D74">
            <v>0</v>
          </cell>
          <cell r="E74">
            <v>90069197.138000011</v>
          </cell>
        </row>
        <row r="75">
          <cell r="A75">
            <v>75</v>
          </cell>
        </row>
        <row r="76">
          <cell r="A76">
            <v>76</v>
          </cell>
          <cell r="B76" t="str">
            <v>OPERATIONS</v>
          </cell>
          <cell r="C76">
            <v>0</v>
          </cell>
          <cell r="D76">
            <v>0</v>
          </cell>
          <cell r="E76">
            <v>1603802.7649999999</v>
          </cell>
        </row>
        <row r="77">
          <cell r="A77">
            <v>77</v>
          </cell>
        </row>
        <row r="78">
          <cell r="A78">
            <v>78</v>
          </cell>
          <cell r="B78" t="str">
            <v>OPERATIONS-R</v>
          </cell>
          <cell r="C78">
            <v>0</v>
          </cell>
          <cell r="D78">
            <v>0</v>
          </cell>
          <cell r="E78">
            <v>1603802.7649999999</v>
          </cell>
        </row>
        <row r="79">
          <cell r="A79">
            <v>79</v>
          </cell>
          <cell r="B79" t="str">
            <v>SALARY</v>
          </cell>
          <cell r="C79">
            <v>0</v>
          </cell>
          <cell r="D79">
            <v>0</v>
          </cell>
          <cell r="E79">
            <v>563847.277</v>
          </cell>
        </row>
        <row r="80">
          <cell r="A80">
            <v>80</v>
          </cell>
          <cell r="B80" t="str">
            <v>OTHER EXPENSES</v>
          </cell>
          <cell r="C80">
            <v>0</v>
          </cell>
          <cell r="D80">
            <v>0</v>
          </cell>
          <cell r="E80">
            <v>141666.65500000003</v>
          </cell>
        </row>
        <row r="81">
          <cell r="A81">
            <v>81</v>
          </cell>
          <cell r="B81" t="str">
            <v>POSTAGE</v>
          </cell>
          <cell r="C81">
            <v>0</v>
          </cell>
          <cell r="D81">
            <v>0</v>
          </cell>
          <cell r="E81">
            <v>0</v>
          </cell>
        </row>
        <row r="82">
          <cell r="A82">
            <v>82</v>
          </cell>
          <cell r="B82" t="str">
            <v>PRINTING &amp; STATIONARY</v>
          </cell>
          <cell r="C82">
            <v>0</v>
          </cell>
          <cell r="D82">
            <v>0</v>
          </cell>
          <cell r="E82">
            <v>39945.798999999999</v>
          </cell>
        </row>
        <row r="83">
          <cell r="A83">
            <v>83</v>
          </cell>
          <cell r="B83" t="str">
            <v>RENT (Machines)</v>
          </cell>
          <cell r="C83">
            <v>0</v>
          </cell>
          <cell r="D83">
            <v>0</v>
          </cell>
          <cell r="E83">
            <v>113792.276</v>
          </cell>
        </row>
        <row r="84">
          <cell r="A84">
            <v>84</v>
          </cell>
          <cell r="B84" t="str">
            <v>REPAIRS AND MAINTAINANCE</v>
          </cell>
          <cell r="C84">
            <v>0</v>
          </cell>
          <cell r="D84">
            <v>0</v>
          </cell>
          <cell r="E84">
            <v>40422.808000000005</v>
          </cell>
        </row>
        <row r="85">
          <cell r="A85">
            <v>85</v>
          </cell>
          <cell r="B85" t="str">
            <v>STAFF WELFARE</v>
          </cell>
          <cell r="C85">
            <v>0</v>
          </cell>
          <cell r="D85">
            <v>0</v>
          </cell>
          <cell r="E85">
            <v>390.00799999999998</v>
          </cell>
        </row>
        <row r="86">
          <cell r="A86">
            <v>86</v>
          </cell>
          <cell r="B86" t="str">
            <v>TELEPHONE AND TOLL FREE</v>
          </cell>
          <cell r="C86">
            <v>0</v>
          </cell>
          <cell r="D86">
            <v>0</v>
          </cell>
          <cell r="E86">
            <v>30889.486999999997</v>
          </cell>
        </row>
        <row r="87">
          <cell r="A87">
            <v>87</v>
          </cell>
          <cell r="B87" t="str">
            <v>TRAVELLING</v>
          </cell>
          <cell r="C87">
            <v>0</v>
          </cell>
          <cell r="D87">
            <v>0</v>
          </cell>
          <cell r="E87">
            <v>20435.406999999999</v>
          </cell>
        </row>
        <row r="88">
          <cell r="A88">
            <v>88</v>
          </cell>
          <cell r="B88" t="str">
            <v>MISC OTHER EXP</v>
          </cell>
          <cell r="C88">
            <v>0</v>
          </cell>
          <cell r="D88">
            <v>0</v>
          </cell>
          <cell r="E88">
            <v>652413.04799999995</v>
          </cell>
        </row>
        <row r="89">
          <cell r="A89">
            <v>89</v>
          </cell>
          <cell r="B89" t="str">
            <v>LOGISTICS</v>
          </cell>
          <cell r="C89">
            <v>0</v>
          </cell>
          <cell r="D89">
            <v>0</v>
          </cell>
          <cell r="E89">
            <v>0</v>
          </cell>
        </row>
        <row r="90">
          <cell r="A90">
            <v>90</v>
          </cell>
          <cell r="B90" t="str">
            <v>PROFESSIONAL FEES</v>
          </cell>
          <cell r="E90">
            <v>0</v>
          </cell>
        </row>
        <row r="91">
          <cell r="A91">
            <v>91</v>
          </cell>
          <cell r="B91" t="str">
            <v>DISCOUNT</v>
          </cell>
        </row>
        <row r="92">
          <cell r="A92">
            <v>92</v>
          </cell>
          <cell r="E92">
            <v>0</v>
          </cell>
        </row>
        <row r="93">
          <cell r="A93">
            <v>93</v>
          </cell>
          <cell r="B93" t="str">
            <v>OPERATIONS-I</v>
          </cell>
          <cell r="C93">
            <v>0</v>
          </cell>
          <cell r="D93">
            <v>0</v>
          </cell>
          <cell r="E93">
            <v>0</v>
          </cell>
        </row>
        <row r="94">
          <cell r="A94">
            <v>94</v>
          </cell>
          <cell r="B94" t="str">
            <v>OTHER EXPENSES</v>
          </cell>
          <cell r="C94">
            <v>0</v>
          </cell>
          <cell r="D94">
            <v>0</v>
          </cell>
          <cell r="E94">
            <v>0</v>
          </cell>
        </row>
        <row r="95">
          <cell r="A95">
            <v>95</v>
          </cell>
          <cell r="B95" t="str">
            <v>RENT (Machines)</v>
          </cell>
          <cell r="C95">
            <v>0</v>
          </cell>
          <cell r="D95">
            <v>0</v>
          </cell>
          <cell r="E95">
            <v>0</v>
          </cell>
        </row>
        <row r="96">
          <cell r="A96">
            <v>96</v>
          </cell>
          <cell r="B96" t="str">
            <v>REPAIRS AND MAINTAINANCE</v>
          </cell>
          <cell r="C96">
            <v>0</v>
          </cell>
          <cell r="D96">
            <v>0</v>
          </cell>
          <cell r="E96">
            <v>0</v>
          </cell>
        </row>
        <row r="97">
          <cell r="A97">
            <v>97</v>
          </cell>
          <cell r="B97" t="str">
            <v>SALARY</v>
          </cell>
          <cell r="C97">
            <v>0</v>
          </cell>
          <cell r="D97">
            <v>0</v>
          </cell>
          <cell r="E97">
            <v>0</v>
          </cell>
        </row>
        <row r="98">
          <cell r="A98">
            <v>98</v>
          </cell>
          <cell r="B98" t="str">
            <v>MISC OTHER EXP</v>
          </cell>
          <cell r="C98">
            <v>0</v>
          </cell>
          <cell r="D98">
            <v>0</v>
          </cell>
          <cell r="E98">
            <v>0</v>
          </cell>
        </row>
        <row r="99">
          <cell r="A99">
            <v>99</v>
          </cell>
          <cell r="B99" t="str">
            <v>LOGISTICS</v>
          </cell>
          <cell r="E99">
            <v>0</v>
          </cell>
        </row>
        <row r="100">
          <cell r="A100">
            <v>100</v>
          </cell>
          <cell r="B100" t="str">
            <v>POSTAGE</v>
          </cell>
          <cell r="E100">
            <v>0</v>
          </cell>
        </row>
        <row r="101">
          <cell r="A101">
            <v>101</v>
          </cell>
          <cell r="B101" t="str">
            <v>PRINTING &amp; STATIONARY</v>
          </cell>
          <cell r="E101">
            <v>0</v>
          </cell>
        </row>
        <row r="102">
          <cell r="A102">
            <v>102</v>
          </cell>
          <cell r="B102" t="str">
            <v>PROFESSIONAL FEES</v>
          </cell>
          <cell r="E102">
            <v>0</v>
          </cell>
        </row>
        <row r="103">
          <cell r="A103">
            <v>103</v>
          </cell>
          <cell r="B103" t="str">
            <v>STAFF WELFARE</v>
          </cell>
          <cell r="E103">
            <v>0</v>
          </cell>
        </row>
        <row r="104">
          <cell r="A104">
            <v>104</v>
          </cell>
          <cell r="B104" t="str">
            <v>TELEPHONE AND TOLL FREE</v>
          </cell>
          <cell r="E104">
            <v>0</v>
          </cell>
        </row>
        <row r="105">
          <cell r="A105">
            <v>105</v>
          </cell>
          <cell r="B105" t="str">
            <v>TRAVELLING</v>
          </cell>
          <cell r="E105">
            <v>0</v>
          </cell>
        </row>
        <row r="106">
          <cell r="A106">
            <v>106</v>
          </cell>
        </row>
        <row r="107">
          <cell r="A107">
            <v>107</v>
          </cell>
          <cell r="B107" t="str">
            <v>DESIGN</v>
          </cell>
          <cell r="C107">
            <v>0</v>
          </cell>
          <cell r="D107">
            <v>0</v>
          </cell>
          <cell r="E107">
            <v>244874.897</v>
          </cell>
        </row>
        <row r="108">
          <cell r="A108">
            <v>108</v>
          </cell>
        </row>
        <row r="109">
          <cell r="A109">
            <v>109</v>
          </cell>
          <cell r="B109" t="str">
            <v>DESIGN-R</v>
          </cell>
          <cell r="C109">
            <v>0</v>
          </cell>
          <cell r="D109">
            <v>0</v>
          </cell>
          <cell r="E109">
            <v>244874.897</v>
          </cell>
        </row>
        <row r="110">
          <cell r="A110">
            <v>110</v>
          </cell>
          <cell r="B110" t="str">
            <v>PRINTING &amp; STATIONARY</v>
          </cell>
          <cell r="C110">
            <v>0</v>
          </cell>
          <cell r="D110">
            <v>0</v>
          </cell>
          <cell r="E110">
            <v>0</v>
          </cell>
        </row>
        <row r="111">
          <cell r="A111">
            <v>111</v>
          </cell>
          <cell r="B111" t="str">
            <v>PROFESSIONAL FEES</v>
          </cell>
          <cell r="C111">
            <v>0</v>
          </cell>
          <cell r="D111">
            <v>0</v>
          </cell>
          <cell r="E111">
            <v>26400.527999999995</v>
          </cell>
        </row>
        <row r="112">
          <cell r="A112">
            <v>112</v>
          </cell>
          <cell r="B112" t="str">
            <v>SALARY</v>
          </cell>
          <cell r="C112">
            <v>0</v>
          </cell>
          <cell r="D112">
            <v>0</v>
          </cell>
          <cell r="E112">
            <v>219543.39</v>
          </cell>
        </row>
        <row r="113">
          <cell r="A113">
            <v>113</v>
          </cell>
          <cell r="B113" t="str">
            <v>TRAVELLING</v>
          </cell>
          <cell r="C113">
            <v>0</v>
          </cell>
          <cell r="D113">
            <v>0</v>
          </cell>
          <cell r="E113">
            <v>0</v>
          </cell>
        </row>
        <row r="114">
          <cell r="A114">
            <v>114</v>
          </cell>
          <cell r="B114" t="str">
            <v>MISC OTHER EXP</v>
          </cell>
          <cell r="C114">
            <v>0</v>
          </cell>
          <cell r="D114">
            <v>0</v>
          </cell>
          <cell r="E114">
            <v>-1069.021</v>
          </cell>
        </row>
        <row r="115">
          <cell r="A115">
            <v>115</v>
          </cell>
          <cell r="B115" t="str">
            <v>OTHER EXPENSES</v>
          </cell>
          <cell r="E115">
            <v>0</v>
          </cell>
        </row>
        <row r="116">
          <cell r="A116">
            <v>116</v>
          </cell>
          <cell r="B116" t="str">
            <v>REPAIRS AND MAINTAINANCE</v>
          </cell>
          <cell r="E116">
            <v>0</v>
          </cell>
        </row>
        <row r="117">
          <cell r="A117">
            <v>117</v>
          </cell>
          <cell r="B117" t="str">
            <v>STAFF WELFARE</v>
          </cell>
          <cell r="C117">
            <v>0</v>
          </cell>
          <cell r="D117">
            <v>0</v>
          </cell>
          <cell r="E117">
            <v>0</v>
          </cell>
        </row>
        <row r="118">
          <cell r="A118">
            <v>118</v>
          </cell>
        </row>
        <row r="119">
          <cell r="A119">
            <v>119</v>
          </cell>
          <cell r="B119" t="str">
            <v>DESIGN-I</v>
          </cell>
          <cell r="C119">
            <v>0</v>
          </cell>
          <cell r="D119">
            <v>0</v>
          </cell>
          <cell r="E119">
            <v>0</v>
          </cell>
        </row>
        <row r="120">
          <cell r="A120">
            <v>120</v>
          </cell>
          <cell r="B120" t="str">
            <v>PRINTING &amp; STATIONARY</v>
          </cell>
          <cell r="C120">
            <v>0</v>
          </cell>
          <cell r="D120">
            <v>0</v>
          </cell>
          <cell r="E120">
            <v>0</v>
          </cell>
        </row>
        <row r="121">
          <cell r="A121">
            <v>121</v>
          </cell>
          <cell r="B121" t="str">
            <v>TRAVELLING</v>
          </cell>
          <cell r="C121">
            <v>0</v>
          </cell>
          <cell r="D121">
            <v>0</v>
          </cell>
          <cell r="E121">
            <v>0</v>
          </cell>
        </row>
        <row r="122">
          <cell r="A122">
            <v>122</v>
          </cell>
          <cell r="B122" t="str">
            <v>MISC OTHER EXP</v>
          </cell>
          <cell r="C122">
            <v>0</v>
          </cell>
          <cell r="D122">
            <v>0</v>
          </cell>
          <cell r="E122">
            <v>0</v>
          </cell>
        </row>
        <row r="123">
          <cell r="A123">
            <v>123</v>
          </cell>
          <cell r="B123" t="str">
            <v>OTHER EXPENSES</v>
          </cell>
          <cell r="E123">
            <v>0</v>
          </cell>
        </row>
        <row r="124">
          <cell r="A124">
            <v>124</v>
          </cell>
          <cell r="B124" t="str">
            <v>PROFESSIONAL FEES</v>
          </cell>
          <cell r="E124">
            <v>0</v>
          </cell>
        </row>
        <row r="125">
          <cell r="A125">
            <v>125</v>
          </cell>
          <cell r="B125" t="str">
            <v>REPAIRS AND MAINTAINANCE</v>
          </cell>
          <cell r="E125">
            <v>0</v>
          </cell>
        </row>
        <row r="126">
          <cell r="A126">
            <v>126</v>
          </cell>
          <cell r="B126" t="str">
            <v>SALARY</v>
          </cell>
          <cell r="E126">
            <v>0</v>
          </cell>
        </row>
        <row r="127">
          <cell r="A127">
            <v>127</v>
          </cell>
          <cell r="B127" t="str">
            <v>STAFF WELFARE</v>
          </cell>
          <cell r="E127">
            <v>0</v>
          </cell>
        </row>
        <row r="128">
          <cell r="A128">
            <v>128</v>
          </cell>
          <cell r="E128">
            <v>0</v>
          </cell>
        </row>
        <row r="129">
          <cell r="A129">
            <v>129</v>
          </cell>
          <cell r="B129" t="str">
            <v>SCM GOLD</v>
          </cell>
          <cell r="C129">
            <v>0</v>
          </cell>
          <cell r="D129">
            <v>0</v>
          </cell>
          <cell r="E129">
            <v>21707885.066</v>
          </cell>
        </row>
        <row r="130">
          <cell r="A130">
            <v>130</v>
          </cell>
        </row>
        <row r="131">
          <cell r="A131">
            <v>131</v>
          </cell>
          <cell r="B131" t="str">
            <v>SCM GOLD-R</v>
          </cell>
          <cell r="C131">
            <v>0</v>
          </cell>
          <cell r="D131">
            <v>0</v>
          </cell>
          <cell r="E131">
            <v>21707885.066</v>
          </cell>
        </row>
        <row r="132">
          <cell r="A132">
            <v>132</v>
          </cell>
          <cell r="B132" t="str">
            <v>INVENTORY CARRYING COST HO-G</v>
          </cell>
          <cell r="C132">
            <v>0</v>
          </cell>
          <cell r="D132">
            <v>0</v>
          </cell>
          <cell r="E132">
            <v>18249408.247000001</v>
          </cell>
        </row>
        <row r="133">
          <cell r="A133">
            <v>133</v>
          </cell>
          <cell r="B133" t="str">
            <v>D EXPENSES</v>
          </cell>
          <cell r="C133">
            <v>0</v>
          </cell>
          <cell r="D133">
            <v>0</v>
          </cell>
          <cell r="E133">
            <v>689532.79099999997</v>
          </cell>
        </row>
        <row r="134">
          <cell r="A134">
            <v>134</v>
          </cell>
          <cell r="B134" t="str">
            <v>OFFICE EXPENSES</v>
          </cell>
          <cell r="C134">
            <v>0</v>
          </cell>
          <cell r="D134">
            <v>0</v>
          </cell>
          <cell r="E134">
            <v>2419.049</v>
          </cell>
        </row>
        <row r="135">
          <cell r="A135">
            <v>135</v>
          </cell>
          <cell r="B135" t="str">
            <v>OTHER EXPENSES</v>
          </cell>
          <cell r="C135">
            <v>0</v>
          </cell>
          <cell r="D135">
            <v>0</v>
          </cell>
          <cell r="E135">
            <v>5614.7619999999997</v>
          </cell>
        </row>
        <row r="136">
          <cell r="A136">
            <v>136</v>
          </cell>
          <cell r="B136" t="str">
            <v>REPAIRS AND MAINTAINANCE</v>
          </cell>
          <cell r="C136">
            <v>0</v>
          </cell>
          <cell r="D136">
            <v>0</v>
          </cell>
          <cell r="E136">
            <v>16242.325000000001</v>
          </cell>
        </row>
        <row r="137">
          <cell r="A137">
            <v>137</v>
          </cell>
          <cell r="B137" t="str">
            <v>SALARY</v>
          </cell>
          <cell r="C137">
            <v>0</v>
          </cell>
          <cell r="D137">
            <v>0</v>
          </cell>
          <cell r="E137">
            <v>2645355.9060000004</v>
          </cell>
        </row>
        <row r="138">
          <cell r="A138">
            <v>138</v>
          </cell>
          <cell r="B138" t="str">
            <v>STAFF WELFARE</v>
          </cell>
          <cell r="C138">
            <v>0</v>
          </cell>
          <cell r="D138">
            <v>0</v>
          </cell>
          <cell r="E138">
            <v>6000.12</v>
          </cell>
        </row>
        <row r="139">
          <cell r="A139">
            <v>139</v>
          </cell>
          <cell r="B139" t="str">
            <v>TRAVELLING</v>
          </cell>
          <cell r="C139">
            <v>0</v>
          </cell>
          <cell r="D139">
            <v>0</v>
          </cell>
          <cell r="E139">
            <v>86046.722000000009</v>
          </cell>
        </row>
        <row r="140">
          <cell r="A140">
            <v>140</v>
          </cell>
          <cell r="B140" t="str">
            <v>MISC OTHER EXP</v>
          </cell>
          <cell r="C140">
            <v>0</v>
          </cell>
          <cell r="D140">
            <v>0</v>
          </cell>
          <cell r="E140">
            <v>7265.1440000000002</v>
          </cell>
        </row>
        <row r="141">
          <cell r="A141">
            <v>141</v>
          </cell>
          <cell r="B141" t="str">
            <v>VARIABLE PAY PROVISION</v>
          </cell>
          <cell r="C141">
            <v>0</v>
          </cell>
          <cell r="D141">
            <v>0</v>
          </cell>
          <cell r="E141">
            <v>0</v>
          </cell>
        </row>
        <row r="142">
          <cell r="A142">
            <v>142</v>
          </cell>
        </row>
        <row r="143">
          <cell r="A143">
            <v>143</v>
          </cell>
          <cell r="B143" t="str">
            <v>SCM GOLD-I</v>
          </cell>
          <cell r="C143">
            <v>0</v>
          </cell>
          <cell r="D143">
            <v>0</v>
          </cell>
          <cell r="E143">
            <v>0</v>
          </cell>
        </row>
        <row r="144">
          <cell r="A144">
            <v>144</v>
          </cell>
          <cell r="B144" t="str">
            <v>SALARY</v>
          </cell>
          <cell r="C144">
            <v>0</v>
          </cell>
          <cell r="D144">
            <v>0</v>
          </cell>
          <cell r="E144">
            <v>0</v>
          </cell>
        </row>
        <row r="145">
          <cell r="A145">
            <v>145</v>
          </cell>
          <cell r="B145" t="str">
            <v>MISC OTHER EXP</v>
          </cell>
          <cell r="C145">
            <v>0</v>
          </cell>
          <cell r="D145">
            <v>0</v>
          </cell>
          <cell r="E145">
            <v>0</v>
          </cell>
        </row>
        <row r="146">
          <cell r="A146">
            <v>146</v>
          </cell>
        </row>
        <row r="147">
          <cell r="A147">
            <v>147</v>
          </cell>
          <cell r="B147" t="str">
            <v>SCM SILVER</v>
          </cell>
          <cell r="C147">
            <v>0</v>
          </cell>
          <cell r="D147">
            <v>0</v>
          </cell>
          <cell r="E147">
            <v>2016085.8310000002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SCM SILVER-R</v>
          </cell>
          <cell r="C149">
            <v>0</v>
          </cell>
          <cell r="D149">
            <v>0</v>
          </cell>
          <cell r="E149">
            <v>2016085.8310000002</v>
          </cell>
        </row>
        <row r="150">
          <cell r="A150">
            <v>150</v>
          </cell>
          <cell r="B150" t="str">
            <v>D EXPENSES</v>
          </cell>
          <cell r="C150">
            <v>0</v>
          </cell>
          <cell r="D150">
            <v>0</v>
          </cell>
          <cell r="E150">
            <v>118618.37399999998</v>
          </cell>
        </row>
        <row r="151">
          <cell r="A151">
            <v>151</v>
          </cell>
          <cell r="B151" t="str">
            <v>OFFICE EXPENSES</v>
          </cell>
          <cell r="C151">
            <v>0</v>
          </cell>
          <cell r="D151">
            <v>0</v>
          </cell>
          <cell r="E151">
            <v>9485.2290000000012</v>
          </cell>
        </row>
        <row r="152">
          <cell r="A152">
            <v>152</v>
          </cell>
          <cell r="B152" t="str">
            <v>OTHER EXPENSES</v>
          </cell>
          <cell r="C152">
            <v>0</v>
          </cell>
          <cell r="D152">
            <v>0</v>
          </cell>
          <cell r="E152">
            <v>529.84999999999991</v>
          </cell>
        </row>
        <row r="153">
          <cell r="A153">
            <v>153</v>
          </cell>
          <cell r="B153" t="str">
            <v>POSTAGE</v>
          </cell>
          <cell r="C153">
            <v>0</v>
          </cell>
          <cell r="D153">
            <v>0</v>
          </cell>
          <cell r="E153">
            <v>0</v>
          </cell>
        </row>
        <row r="154">
          <cell r="A154">
            <v>154</v>
          </cell>
          <cell r="B154" t="str">
            <v>PRINTING &amp; STATIONARY</v>
          </cell>
          <cell r="C154">
            <v>0</v>
          </cell>
          <cell r="D154">
            <v>0</v>
          </cell>
          <cell r="E154">
            <v>0</v>
          </cell>
        </row>
        <row r="155">
          <cell r="A155">
            <v>155</v>
          </cell>
          <cell r="B155" t="str">
            <v>REPAIRS AND MAINTAINANCE</v>
          </cell>
          <cell r="C155">
            <v>0</v>
          </cell>
          <cell r="D155">
            <v>0</v>
          </cell>
          <cell r="E155">
            <v>3700.0740000000005</v>
          </cell>
        </row>
        <row r="156">
          <cell r="A156">
            <v>156</v>
          </cell>
          <cell r="B156" t="str">
            <v>SALARY</v>
          </cell>
          <cell r="C156">
            <v>0</v>
          </cell>
          <cell r="D156">
            <v>0</v>
          </cell>
          <cell r="E156">
            <v>990971.81800000009</v>
          </cell>
        </row>
        <row r="157">
          <cell r="A157">
            <v>157</v>
          </cell>
          <cell r="B157" t="str">
            <v>STAFF WELFARE</v>
          </cell>
          <cell r="C157">
            <v>0</v>
          </cell>
          <cell r="D157">
            <v>0</v>
          </cell>
          <cell r="E157">
            <v>0</v>
          </cell>
        </row>
        <row r="158">
          <cell r="A158">
            <v>158</v>
          </cell>
          <cell r="B158" t="str">
            <v>TRAVELLING</v>
          </cell>
          <cell r="C158">
            <v>0</v>
          </cell>
          <cell r="D158">
            <v>0</v>
          </cell>
          <cell r="E158">
            <v>510.01200000000006</v>
          </cell>
        </row>
        <row r="159">
          <cell r="A159">
            <v>159</v>
          </cell>
          <cell r="B159" t="str">
            <v>MISC OTHER EXP</v>
          </cell>
          <cell r="C159">
            <v>0</v>
          </cell>
          <cell r="D159">
            <v>0</v>
          </cell>
          <cell r="E159">
            <v>-7232.143</v>
          </cell>
        </row>
        <row r="160">
          <cell r="A160">
            <v>160</v>
          </cell>
          <cell r="B160" t="str">
            <v>INVENTORY CARRYING COST HO-S</v>
          </cell>
          <cell r="C160">
            <v>0</v>
          </cell>
          <cell r="D160">
            <v>0</v>
          </cell>
          <cell r="E160">
            <v>899502.61699999997</v>
          </cell>
        </row>
        <row r="161">
          <cell r="A161">
            <v>161</v>
          </cell>
        </row>
        <row r="162">
          <cell r="A162">
            <v>162</v>
          </cell>
          <cell r="B162" t="str">
            <v>SCM SILVER-I</v>
          </cell>
          <cell r="C162">
            <v>0</v>
          </cell>
          <cell r="D162">
            <v>0</v>
          </cell>
          <cell r="E162">
            <v>0</v>
          </cell>
        </row>
        <row r="163">
          <cell r="A163">
            <v>163</v>
          </cell>
          <cell r="B163" t="str">
            <v>MISC OTHER EXP</v>
          </cell>
          <cell r="C163">
            <v>0</v>
          </cell>
          <cell r="D163">
            <v>0</v>
          </cell>
          <cell r="E163">
            <v>0</v>
          </cell>
        </row>
        <row r="164">
          <cell r="A164">
            <v>164</v>
          </cell>
          <cell r="B164" t="str">
            <v>TRAVELLING</v>
          </cell>
          <cell r="E164">
            <v>0</v>
          </cell>
        </row>
        <row r="165">
          <cell r="A165">
            <v>165</v>
          </cell>
        </row>
        <row r="166">
          <cell r="A166">
            <v>166</v>
          </cell>
          <cell r="B166" t="str">
            <v>SCM DIAMOND</v>
          </cell>
          <cell r="C166">
            <v>0</v>
          </cell>
          <cell r="D166">
            <v>0</v>
          </cell>
          <cell r="E166">
            <v>550508.52500000002</v>
          </cell>
        </row>
        <row r="167">
          <cell r="A167">
            <v>167</v>
          </cell>
        </row>
        <row r="168">
          <cell r="A168">
            <v>168</v>
          </cell>
          <cell r="B168" t="str">
            <v>SCM DIAMOND-R</v>
          </cell>
          <cell r="C168">
            <v>0</v>
          </cell>
          <cell r="D168">
            <v>0</v>
          </cell>
          <cell r="E168">
            <v>550508.52500000002</v>
          </cell>
        </row>
        <row r="169">
          <cell r="A169">
            <v>169</v>
          </cell>
          <cell r="B169" t="str">
            <v>OTHER EXPENSES</v>
          </cell>
          <cell r="C169">
            <v>0</v>
          </cell>
          <cell r="D169">
            <v>0</v>
          </cell>
          <cell r="E169">
            <v>0</v>
          </cell>
        </row>
        <row r="170">
          <cell r="A170">
            <v>170</v>
          </cell>
          <cell r="B170" t="str">
            <v>PRINTING &amp; STATIONARY</v>
          </cell>
          <cell r="C170">
            <v>0</v>
          </cell>
          <cell r="D170">
            <v>0</v>
          </cell>
          <cell r="E170">
            <v>0</v>
          </cell>
        </row>
        <row r="171">
          <cell r="A171">
            <v>171</v>
          </cell>
          <cell r="B171" t="str">
            <v>SALARY</v>
          </cell>
          <cell r="C171">
            <v>0</v>
          </cell>
          <cell r="D171">
            <v>0</v>
          </cell>
          <cell r="E171">
            <v>129665.59300000001</v>
          </cell>
        </row>
        <row r="172">
          <cell r="A172">
            <v>172</v>
          </cell>
          <cell r="B172" t="str">
            <v>TRAVELLING</v>
          </cell>
          <cell r="C172">
            <v>0</v>
          </cell>
          <cell r="D172">
            <v>0</v>
          </cell>
          <cell r="E172">
            <v>80.002999999999986</v>
          </cell>
        </row>
        <row r="173">
          <cell r="A173">
            <v>173</v>
          </cell>
          <cell r="B173" t="str">
            <v>MISC OTHER EXP</v>
          </cell>
          <cell r="C173">
            <v>0</v>
          </cell>
          <cell r="D173">
            <v>0</v>
          </cell>
          <cell r="E173">
            <v>650.01200000000006</v>
          </cell>
        </row>
        <row r="174">
          <cell r="A174">
            <v>174</v>
          </cell>
          <cell r="B174" t="str">
            <v>INVENTORY CARRYING COST HO-D</v>
          </cell>
          <cell r="C174">
            <v>0</v>
          </cell>
          <cell r="D174">
            <v>0</v>
          </cell>
          <cell r="E174">
            <v>420112.91700000002</v>
          </cell>
        </row>
        <row r="175">
          <cell r="A175">
            <v>175</v>
          </cell>
          <cell r="B175" t="str">
            <v>D EXPENSES</v>
          </cell>
          <cell r="E175">
            <v>0</v>
          </cell>
        </row>
        <row r="176">
          <cell r="A176">
            <v>176</v>
          </cell>
          <cell r="B176" t="str">
            <v>POSTAGE</v>
          </cell>
          <cell r="E176">
            <v>0</v>
          </cell>
        </row>
        <row r="177">
          <cell r="A177">
            <v>177</v>
          </cell>
          <cell r="B177" t="str">
            <v>REPAIRS AND MAINTAINANCE</v>
          </cell>
          <cell r="E177">
            <v>0</v>
          </cell>
        </row>
        <row r="178">
          <cell r="A178">
            <v>178</v>
          </cell>
          <cell r="B178" t="str">
            <v>STAFF WELFARE</v>
          </cell>
          <cell r="C178">
            <v>0</v>
          </cell>
          <cell r="D178">
            <v>0</v>
          </cell>
          <cell r="E178">
            <v>0</v>
          </cell>
        </row>
        <row r="179">
          <cell r="A179">
            <v>179</v>
          </cell>
        </row>
        <row r="180">
          <cell r="A180">
            <v>180</v>
          </cell>
          <cell r="B180" t="str">
            <v>SCM DIAMOND-I</v>
          </cell>
          <cell r="C180">
            <v>0</v>
          </cell>
          <cell r="D180">
            <v>0</v>
          </cell>
          <cell r="E180">
            <v>0</v>
          </cell>
        </row>
        <row r="181">
          <cell r="A181">
            <v>181</v>
          </cell>
          <cell r="B181" t="str">
            <v>OTHER EXPENSES</v>
          </cell>
          <cell r="C181">
            <v>0</v>
          </cell>
          <cell r="D181">
            <v>0</v>
          </cell>
          <cell r="E181">
            <v>0</v>
          </cell>
        </row>
        <row r="182">
          <cell r="A182">
            <v>182</v>
          </cell>
          <cell r="B182" t="str">
            <v>MISC OTHER EXP</v>
          </cell>
          <cell r="C182">
            <v>0</v>
          </cell>
          <cell r="D182">
            <v>0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SCM MRP &amp; FORMING</v>
          </cell>
          <cell r="C184">
            <v>0</v>
          </cell>
          <cell r="D184">
            <v>0</v>
          </cell>
          <cell r="E184">
            <v>242335.00800000003</v>
          </cell>
        </row>
        <row r="185">
          <cell r="A185">
            <v>185</v>
          </cell>
        </row>
        <row r="186">
          <cell r="A186">
            <v>186</v>
          </cell>
          <cell r="B186" t="str">
            <v>SCM MRP &amp; FORMING-R</v>
          </cell>
          <cell r="C186">
            <v>0</v>
          </cell>
          <cell r="D186">
            <v>0</v>
          </cell>
          <cell r="E186">
            <v>242335.00800000003</v>
          </cell>
        </row>
        <row r="187">
          <cell r="A187">
            <v>187</v>
          </cell>
          <cell r="B187" t="str">
            <v>OTHER EXPENSES</v>
          </cell>
          <cell r="E187">
            <v>0</v>
          </cell>
        </row>
        <row r="188">
          <cell r="A188">
            <v>188</v>
          </cell>
          <cell r="B188" t="str">
            <v>SALARY</v>
          </cell>
          <cell r="C188">
            <v>0</v>
          </cell>
          <cell r="D188">
            <v>0</v>
          </cell>
          <cell r="E188">
            <v>141282.82700000002</v>
          </cell>
        </row>
        <row r="189">
          <cell r="A189">
            <v>189</v>
          </cell>
          <cell r="B189" t="str">
            <v>MISC OTHER EXP</v>
          </cell>
          <cell r="C189">
            <v>0</v>
          </cell>
          <cell r="D189">
            <v>0</v>
          </cell>
          <cell r="E189">
            <v>101052.181</v>
          </cell>
        </row>
        <row r="190">
          <cell r="A190">
            <v>190</v>
          </cell>
          <cell r="B190" t="str">
            <v>OFFICE EXPENSES</v>
          </cell>
          <cell r="E190">
            <v>0</v>
          </cell>
        </row>
        <row r="191">
          <cell r="A191">
            <v>191</v>
          </cell>
          <cell r="B191" t="str">
            <v>PRINTING &amp; STATIONARY</v>
          </cell>
          <cell r="E191">
            <v>0</v>
          </cell>
        </row>
        <row r="192">
          <cell r="A192">
            <v>192</v>
          </cell>
          <cell r="B192" t="str">
            <v>REPAIRS AND MAINTAINANCE</v>
          </cell>
          <cell r="E192">
            <v>0</v>
          </cell>
        </row>
        <row r="193">
          <cell r="A193">
            <v>193</v>
          </cell>
          <cell r="B193" t="str">
            <v>TRAVELLING</v>
          </cell>
          <cell r="C193">
            <v>0</v>
          </cell>
          <cell r="D193">
            <v>0</v>
          </cell>
          <cell r="E193">
            <v>0</v>
          </cell>
        </row>
        <row r="194">
          <cell r="A194">
            <v>194</v>
          </cell>
        </row>
        <row r="195">
          <cell r="A195">
            <v>195</v>
          </cell>
          <cell r="B195" t="str">
            <v>SCM MRP &amp; FORMING-I</v>
          </cell>
          <cell r="C195">
            <v>0</v>
          </cell>
          <cell r="D195">
            <v>0</v>
          </cell>
          <cell r="E195">
            <v>0</v>
          </cell>
        </row>
        <row r="196">
          <cell r="A196">
            <v>196</v>
          </cell>
          <cell r="B196" t="str">
            <v>MISC OTHER EXP</v>
          </cell>
          <cell r="C196">
            <v>0</v>
          </cell>
          <cell r="D196">
            <v>0</v>
          </cell>
          <cell r="E196">
            <v>0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SCM PO</v>
          </cell>
          <cell r="C198">
            <v>0</v>
          </cell>
          <cell r="D198">
            <v>0</v>
          </cell>
          <cell r="E198">
            <v>2069453.3110000002</v>
          </cell>
        </row>
        <row r="199">
          <cell r="A199">
            <v>199</v>
          </cell>
        </row>
        <row r="200">
          <cell r="A200">
            <v>200</v>
          </cell>
          <cell r="B200" t="str">
            <v>SCM PO-R</v>
          </cell>
          <cell r="C200">
            <v>0</v>
          </cell>
          <cell r="D200">
            <v>0</v>
          </cell>
          <cell r="E200">
            <v>2069453.3110000002</v>
          </cell>
        </row>
        <row r="201">
          <cell r="A201">
            <v>201</v>
          </cell>
          <cell r="B201" t="str">
            <v>LOGISTICS</v>
          </cell>
          <cell r="C201">
            <v>0</v>
          </cell>
          <cell r="D201">
            <v>0</v>
          </cell>
          <cell r="E201">
            <v>106682.13499999998</v>
          </cell>
        </row>
        <row r="202">
          <cell r="A202">
            <v>202</v>
          </cell>
          <cell r="B202" t="str">
            <v>OFFICE EXPENSES</v>
          </cell>
          <cell r="C202">
            <v>0</v>
          </cell>
          <cell r="D202">
            <v>0</v>
          </cell>
          <cell r="E202">
            <v>258176.74200000003</v>
          </cell>
        </row>
        <row r="203">
          <cell r="A203">
            <v>203</v>
          </cell>
          <cell r="B203" t="str">
            <v>SHOP EXPENSES</v>
          </cell>
          <cell r="C203">
            <v>0</v>
          </cell>
          <cell r="D203">
            <v>0</v>
          </cell>
          <cell r="E203">
            <v>704925.99900000007</v>
          </cell>
        </row>
        <row r="204">
          <cell r="A204">
            <v>204</v>
          </cell>
          <cell r="B204" t="str">
            <v>POSTAGE</v>
          </cell>
          <cell r="C204">
            <v>0</v>
          </cell>
          <cell r="D204">
            <v>0</v>
          </cell>
          <cell r="E204">
            <v>1370.0289999999995</v>
          </cell>
        </row>
        <row r="205">
          <cell r="A205">
            <v>205</v>
          </cell>
          <cell r="B205" t="str">
            <v>PRINTING &amp; STATIONARY</v>
          </cell>
          <cell r="C205">
            <v>0</v>
          </cell>
          <cell r="D205">
            <v>0</v>
          </cell>
          <cell r="E205">
            <v>325370.55699999997</v>
          </cell>
        </row>
        <row r="206">
          <cell r="A206">
            <v>206</v>
          </cell>
          <cell r="B206" t="str">
            <v>PROFESSIONAL FEES</v>
          </cell>
          <cell r="C206">
            <v>0</v>
          </cell>
          <cell r="D206">
            <v>0</v>
          </cell>
          <cell r="E206">
            <v>0</v>
          </cell>
        </row>
        <row r="207">
          <cell r="A207">
            <v>207</v>
          </cell>
          <cell r="B207" t="str">
            <v>RENT</v>
          </cell>
          <cell r="C207">
            <v>0</v>
          </cell>
          <cell r="D207">
            <v>0</v>
          </cell>
          <cell r="E207">
            <v>61801.235999999997</v>
          </cell>
        </row>
        <row r="208">
          <cell r="A208">
            <v>208</v>
          </cell>
          <cell r="B208" t="str">
            <v>REPAIRS AND MAINTAINANCE</v>
          </cell>
          <cell r="C208">
            <v>0</v>
          </cell>
          <cell r="D208">
            <v>0</v>
          </cell>
          <cell r="E208">
            <v>34529.599999999999</v>
          </cell>
        </row>
        <row r="209">
          <cell r="A209">
            <v>209</v>
          </cell>
          <cell r="B209" t="str">
            <v>SALARY</v>
          </cell>
          <cell r="C209">
            <v>0</v>
          </cell>
          <cell r="D209">
            <v>0</v>
          </cell>
          <cell r="E209">
            <v>224193.484</v>
          </cell>
        </row>
        <row r="210">
          <cell r="A210">
            <v>210</v>
          </cell>
          <cell r="B210" t="str">
            <v>TELEPHONE AND INTERNET</v>
          </cell>
          <cell r="C210">
            <v>0</v>
          </cell>
          <cell r="D210">
            <v>0</v>
          </cell>
          <cell r="E210">
            <v>0</v>
          </cell>
        </row>
        <row r="211">
          <cell r="A211">
            <v>211</v>
          </cell>
          <cell r="B211" t="str">
            <v>TRAVELLING</v>
          </cell>
          <cell r="C211">
            <v>0</v>
          </cell>
          <cell r="D211">
            <v>0</v>
          </cell>
          <cell r="E211">
            <v>11590.23</v>
          </cell>
        </row>
        <row r="212">
          <cell r="A212">
            <v>212</v>
          </cell>
          <cell r="B212" t="str">
            <v>MISC OTHER EXP</v>
          </cell>
          <cell r="C212">
            <v>0</v>
          </cell>
          <cell r="D212">
            <v>0</v>
          </cell>
          <cell r="E212">
            <v>340813.299</v>
          </cell>
        </row>
        <row r="213">
          <cell r="A213">
            <v>213</v>
          </cell>
          <cell r="B213" t="str">
            <v>OTHER EXPENSES</v>
          </cell>
          <cell r="E213">
            <v>0</v>
          </cell>
        </row>
        <row r="214">
          <cell r="A214">
            <v>214</v>
          </cell>
          <cell r="B214" t="str">
            <v>D EXPENSES</v>
          </cell>
          <cell r="E214">
            <v>0</v>
          </cell>
        </row>
        <row r="215">
          <cell r="A215">
            <v>215</v>
          </cell>
          <cell r="B215" t="str">
            <v>STAFF WELFARE</v>
          </cell>
          <cell r="C215">
            <v>0</v>
          </cell>
          <cell r="D215">
            <v>0</v>
          </cell>
          <cell r="E215">
            <v>0</v>
          </cell>
        </row>
        <row r="216">
          <cell r="A216">
            <v>216</v>
          </cell>
        </row>
        <row r="217">
          <cell r="A217">
            <v>217</v>
          </cell>
          <cell r="B217" t="str">
            <v>SCM PO-I</v>
          </cell>
          <cell r="C217">
            <v>0</v>
          </cell>
          <cell r="D217">
            <v>0</v>
          </cell>
          <cell r="E217">
            <v>0</v>
          </cell>
        </row>
        <row r="218">
          <cell r="A218">
            <v>218</v>
          </cell>
          <cell r="B218" t="str">
            <v>MISC OTHER EXP</v>
          </cell>
          <cell r="C218">
            <v>0</v>
          </cell>
          <cell r="D218">
            <v>0</v>
          </cell>
          <cell r="E218">
            <v>0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BRANCH EXP GM-GP</v>
          </cell>
          <cell r="C220">
            <v>0</v>
          </cell>
          <cell r="D220">
            <v>0</v>
          </cell>
          <cell r="E220">
            <v>61634251.735000007</v>
          </cell>
        </row>
        <row r="221">
          <cell r="A221">
            <v>221</v>
          </cell>
          <cell r="B221" t="str">
            <v>RENT</v>
          </cell>
          <cell r="C221">
            <v>0</v>
          </cell>
          <cell r="D221">
            <v>0</v>
          </cell>
          <cell r="E221">
            <v>6335342.2799999993</v>
          </cell>
        </row>
        <row r="222">
          <cell r="A222">
            <v>222</v>
          </cell>
          <cell r="B222" t="str">
            <v>SHOP EXPENSES</v>
          </cell>
          <cell r="C222">
            <v>0</v>
          </cell>
          <cell r="D222">
            <v>0</v>
          </cell>
          <cell r="E222">
            <v>2223855.0699999994</v>
          </cell>
        </row>
        <row r="223">
          <cell r="A223">
            <v>223</v>
          </cell>
          <cell r="B223" t="str">
            <v>REPAIRS AND MAINTAINANCE</v>
          </cell>
          <cell r="C223">
            <v>0</v>
          </cell>
          <cell r="D223">
            <v>0</v>
          </cell>
          <cell r="E223">
            <v>1844165.41</v>
          </cell>
        </row>
        <row r="224">
          <cell r="A224">
            <v>224</v>
          </cell>
          <cell r="B224" t="str">
            <v>POWER AND FUEL</v>
          </cell>
          <cell r="C224">
            <v>0</v>
          </cell>
          <cell r="D224">
            <v>0</v>
          </cell>
          <cell r="E224">
            <v>2222113.66</v>
          </cell>
        </row>
        <row r="225">
          <cell r="A225">
            <v>225</v>
          </cell>
          <cell r="B225" t="str">
            <v>INSURANCE</v>
          </cell>
          <cell r="C225">
            <v>0</v>
          </cell>
          <cell r="D225">
            <v>0</v>
          </cell>
          <cell r="E225">
            <v>0</v>
          </cell>
        </row>
        <row r="226">
          <cell r="A226">
            <v>226</v>
          </cell>
          <cell r="B226" t="str">
            <v>PROPERTY TAX</v>
          </cell>
          <cell r="C226">
            <v>0</v>
          </cell>
          <cell r="D226">
            <v>0</v>
          </cell>
          <cell r="E226">
            <v>242468.6</v>
          </cell>
        </row>
        <row r="227">
          <cell r="A227">
            <v>227</v>
          </cell>
          <cell r="B227" t="str">
            <v>TAXES</v>
          </cell>
          <cell r="C227">
            <v>0</v>
          </cell>
          <cell r="D227">
            <v>0</v>
          </cell>
          <cell r="E227">
            <v>0</v>
          </cell>
        </row>
        <row r="228">
          <cell r="A228">
            <v>228</v>
          </cell>
        </row>
        <row r="229">
          <cell r="A229">
            <v>229</v>
          </cell>
          <cell r="B229" t="str">
            <v>INVENTORY CARRYING COST</v>
          </cell>
          <cell r="C229">
            <v>0</v>
          </cell>
          <cell r="D229">
            <v>0</v>
          </cell>
          <cell r="E229">
            <v>48760356.596000008</v>
          </cell>
        </row>
        <row r="230">
          <cell r="A230">
            <v>230</v>
          </cell>
          <cell r="B230" t="str">
            <v>GOLD</v>
          </cell>
          <cell r="C230">
            <v>0</v>
          </cell>
          <cell r="D230">
            <v>0</v>
          </cell>
          <cell r="E230">
            <v>43277733.409000009</v>
          </cell>
        </row>
        <row r="231">
          <cell r="A231">
            <v>231</v>
          </cell>
          <cell r="B231" t="str">
            <v>SILVER</v>
          </cell>
          <cell r="C231">
            <v>0</v>
          </cell>
          <cell r="D231">
            <v>0</v>
          </cell>
          <cell r="E231">
            <v>1952707.6370000001</v>
          </cell>
        </row>
        <row r="232">
          <cell r="A232">
            <v>232</v>
          </cell>
          <cell r="B232" t="str">
            <v>DIAMOND</v>
          </cell>
          <cell r="C232">
            <v>0</v>
          </cell>
          <cell r="D232">
            <v>0</v>
          </cell>
          <cell r="E232">
            <v>3529915.5499999993</v>
          </cell>
        </row>
        <row r="233">
          <cell r="A233">
            <v>233</v>
          </cell>
        </row>
        <row r="234">
          <cell r="A234">
            <v>234</v>
          </cell>
          <cell r="B234" t="str">
            <v>ATHANI BRANCH</v>
          </cell>
          <cell r="C234">
            <v>0</v>
          </cell>
          <cell r="D234">
            <v>0</v>
          </cell>
          <cell r="E234">
            <v>5950.1189999999988</v>
          </cell>
        </row>
        <row r="235">
          <cell r="A235">
            <v>235</v>
          </cell>
          <cell r="B235" t="str">
            <v>TRAVELLING</v>
          </cell>
          <cell r="C235">
            <v>0</v>
          </cell>
          <cell r="D235">
            <v>0</v>
          </cell>
          <cell r="E235">
            <v>0</v>
          </cell>
        </row>
        <row r="236">
          <cell r="A236">
            <v>236</v>
          </cell>
          <cell r="B236" t="str">
            <v>SHOP EXPENSES</v>
          </cell>
          <cell r="C236">
            <v>0</v>
          </cell>
          <cell r="D236">
            <v>0</v>
          </cell>
          <cell r="E236">
            <v>0</v>
          </cell>
        </row>
        <row r="237">
          <cell r="A237">
            <v>237</v>
          </cell>
          <cell r="B237" t="str">
            <v>PRINTING &amp; STATIONARY</v>
          </cell>
          <cell r="C237">
            <v>0</v>
          </cell>
          <cell r="D237">
            <v>0</v>
          </cell>
          <cell r="E237">
            <v>0</v>
          </cell>
        </row>
        <row r="238">
          <cell r="A238">
            <v>238</v>
          </cell>
          <cell r="B238" t="str">
            <v>RENT</v>
          </cell>
          <cell r="C238">
            <v>0</v>
          </cell>
          <cell r="D238">
            <v>0</v>
          </cell>
          <cell r="E238">
            <v>0</v>
          </cell>
        </row>
        <row r="239">
          <cell r="A239">
            <v>239</v>
          </cell>
          <cell r="B239" t="str">
            <v>POWER AND FUEL</v>
          </cell>
          <cell r="C239">
            <v>0</v>
          </cell>
          <cell r="D239">
            <v>0</v>
          </cell>
          <cell r="E239">
            <v>0</v>
          </cell>
        </row>
        <row r="240">
          <cell r="A240">
            <v>240</v>
          </cell>
          <cell r="B240" t="str">
            <v>MISC OTHER EXP</v>
          </cell>
          <cell r="C240">
            <v>0</v>
          </cell>
          <cell r="D240">
            <v>0</v>
          </cell>
          <cell r="E240">
            <v>5950.1189999999988</v>
          </cell>
        </row>
        <row r="241">
          <cell r="A241">
            <v>241</v>
          </cell>
        </row>
        <row r="242">
          <cell r="A242">
            <v>242</v>
          </cell>
          <cell r="B242" t="str">
            <v>VISUAL MERCHANDISING</v>
          </cell>
          <cell r="E242">
            <v>0</v>
          </cell>
        </row>
        <row r="243">
          <cell r="A243">
            <v>243</v>
          </cell>
        </row>
        <row r="244">
          <cell r="A244">
            <v>244</v>
          </cell>
          <cell r="B244" t="str">
            <v>VISUAL MERCHANDISING-R</v>
          </cell>
          <cell r="E244">
            <v>0</v>
          </cell>
        </row>
        <row r="245">
          <cell r="A245">
            <v>245</v>
          </cell>
          <cell r="B245" t="str">
            <v>OFFICE EXPENSES</v>
          </cell>
          <cell r="E245">
            <v>0</v>
          </cell>
        </row>
        <row r="246">
          <cell r="A246">
            <v>246</v>
          </cell>
          <cell r="B246" t="str">
            <v>OTHER EXPENSES</v>
          </cell>
          <cell r="E246">
            <v>0</v>
          </cell>
        </row>
        <row r="247">
          <cell r="A247">
            <v>247</v>
          </cell>
          <cell r="B247" t="str">
            <v>PRINTING &amp; STATIONARY</v>
          </cell>
          <cell r="E247">
            <v>0</v>
          </cell>
        </row>
        <row r="248">
          <cell r="A248">
            <v>248</v>
          </cell>
          <cell r="B248" t="str">
            <v>PROFESSIONAL FEES</v>
          </cell>
          <cell r="E248">
            <v>0</v>
          </cell>
        </row>
        <row r="249">
          <cell r="A249">
            <v>249</v>
          </cell>
          <cell r="B249" t="str">
            <v>REPAIRS AND MAINTAINANCE</v>
          </cell>
          <cell r="E249">
            <v>0</v>
          </cell>
        </row>
        <row r="250">
          <cell r="A250">
            <v>250</v>
          </cell>
          <cell r="B250" t="str">
            <v>SALARY</v>
          </cell>
          <cell r="E250">
            <v>0</v>
          </cell>
        </row>
        <row r="251">
          <cell r="A251">
            <v>251</v>
          </cell>
          <cell r="B251" t="str">
            <v>TRAVELLING</v>
          </cell>
          <cell r="E251">
            <v>0</v>
          </cell>
        </row>
        <row r="252">
          <cell r="A252">
            <v>252</v>
          </cell>
          <cell r="B252" t="str">
            <v>MISC OTHER EXP</v>
          </cell>
          <cell r="E252">
            <v>0</v>
          </cell>
        </row>
        <row r="253">
          <cell r="A253">
            <v>253</v>
          </cell>
        </row>
        <row r="254">
          <cell r="A254">
            <v>254</v>
          </cell>
          <cell r="B254" t="str">
            <v>VISUAL MERCHANDISING-I</v>
          </cell>
          <cell r="E254">
            <v>0</v>
          </cell>
        </row>
        <row r="255">
          <cell r="A255">
            <v>255</v>
          </cell>
          <cell r="B255" t="str">
            <v>OTHER EXPENSES</v>
          </cell>
          <cell r="E255">
            <v>0</v>
          </cell>
        </row>
        <row r="256">
          <cell r="A256">
            <v>256</v>
          </cell>
          <cell r="B256" t="str">
            <v>SALARY</v>
          </cell>
          <cell r="E256">
            <v>0</v>
          </cell>
        </row>
        <row r="257">
          <cell r="A257">
            <v>257</v>
          </cell>
          <cell r="B257" t="str">
            <v>MISC OTHER EXP</v>
          </cell>
          <cell r="E257">
            <v>0</v>
          </cell>
        </row>
        <row r="258">
          <cell r="A258">
            <v>258</v>
          </cell>
        </row>
        <row r="259">
          <cell r="A259">
            <v>259</v>
          </cell>
          <cell r="B259" t="str">
            <v>GROSS PROFIT</v>
          </cell>
          <cell r="C259">
            <v>0</v>
          </cell>
          <cell r="D259">
            <v>0</v>
          </cell>
          <cell r="E259">
            <v>241259507.84299886</v>
          </cell>
        </row>
        <row r="260">
          <cell r="A260">
            <v>260</v>
          </cell>
        </row>
        <row r="261">
          <cell r="A261">
            <v>261</v>
          </cell>
          <cell r="B261" t="str">
            <v>GROSS PROFIT %</v>
          </cell>
          <cell r="C261">
            <v>0</v>
          </cell>
          <cell r="D261">
            <v>0</v>
          </cell>
          <cell r="E261">
            <v>7.2451375839057777</v>
          </cell>
        </row>
        <row r="262">
          <cell r="A262">
            <v>262</v>
          </cell>
        </row>
        <row r="263">
          <cell r="A263">
            <v>263</v>
          </cell>
          <cell r="B263" t="str">
            <v>SALES</v>
          </cell>
          <cell r="C263">
            <v>0</v>
          </cell>
          <cell r="D263">
            <v>0</v>
          </cell>
          <cell r="E263">
            <v>973885.79399999999</v>
          </cell>
        </row>
        <row r="264">
          <cell r="A264">
            <v>264</v>
          </cell>
          <cell r="B264" t="str">
            <v>SELLING EXPENSES</v>
          </cell>
          <cell r="C264">
            <v>0</v>
          </cell>
          <cell r="D264">
            <v>0</v>
          </cell>
          <cell r="E264">
            <v>319110.26000000007</v>
          </cell>
        </row>
        <row r="265">
          <cell r="A265">
            <v>265</v>
          </cell>
        </row>
        <row r="266">
          <cell r="A266">
            <v>266</v>
          </cell>
          <cell r="B266" t="str">
            <v>SALES-R</v>
          </cell>
          <cell r="C266">
            <v>0</v>
          </cell>
          <cell r="D266">
            <v>0</v>
          </cell>
          <cell r="E266">
            <v>654775.53399999987</v>
          </cell>
        </row>
        <row r="267">
          <cell r="A267">
            <v>267</v>
          </cell>
          <cell r="B267" t="str">
            <v>REPAIRS AND MAINTAINANCE</v>
          </cell>
          <cell r="C267">
            <v>0</v>
          </cell>
          <cell r="D267">
            <v>0</v>
          </cell>
          <cell r="E267">
            <v>28824.766</v>
          </cell>
        </row>
        <row r="268">
          <cell r="A268">
            <v>268</v>
          </cell>
          <cell r="B268" t="str">
            <v>SALARY</v>
          </cell>
          <cell r="C268">
            <v>0</v>
          </cell>
          <cell r="D268">
            <v>0</v>
          </cell>
          <cell r="E268">
            <v>580641.61199999996</v>
          </cell>
        </row>
        <row r="269">
          <cell r="A269">
            <v>269</v>
          </cell>
          <cell r="B269" t="str">
            <v>TRAVELLING</v>
          </cell>
          <cell r="C269">
            <v>0</v>
          </cell>
          <cell r="D269">
            <v>0</v>
          </cell>
          <cell r="E269">
            <v>45267.905999999995</v>
          </cell>
        </row>
        <row r="270">
          <cell r="A270">
            <v>270</v>
          </cell>
          <cell r="B270" t="str">
            <v>MISC OTHER EXP</v>
          </cell>
          <cell r="C270">
            <v>0</v>
          </cell>
          <cell r="D270">
            <v>0</v>
          </cell>
          <cell r="E270">
            <v>41.249999999999993</v>
          </cell>
        </row>
        <row r="271">
          <cell r="A271">
            <v>271</v>
          </cell>
          <cell r="B271" t="str">
            <v>SALES PRAMOTIONS</v>
          </cell>
          <cell r="C271">
            <v>0</v>
          </cell>
          <cell r="D271">
            <v>0</v>
          </cell>
          <cell r="E271">
            <v>0</v>
          </cell>
        </row>
        <row r="272">
          <cell r="A272">
            <v>272</v>
          </cell>
          <cell r="B272" t="str">
            <v>OTHER EXPENSES</v>
          </cell>
          <cell r="E272">
            <v>0</v>
          </cell>
        </row>
        <row r="273">
          <cell r="A273">
            <v>273</v>
          </cell>
          <cell r="B273" t="str">
            <v>PRINTING &amp; STATIONARY</v>
          </cell>
          <cell r="E273">
            <v>0</v>
          </cell>
        </row>
        <row r="274">
          <cell r="A274">
            <v>274</v>
          </cell>
          <cell r="B274" t="str">
            <v>PROFESSIONAL FEES</v>
          </cell>
          <cell r="E274">
            <v>0</v>
          </cell>
        </row>
        <row r="275">
          <cell r="A275">
            <v>275</v>
          </cell>
          <cell r="B275" t="str">
            <v>STAFF WELFARE</v>
          </cell>
          <cell r="E275">
            <v>0</v>
          </cell>
        </row>
        <row r="276">
          <cell r="A276">
            <v>276</v>
          </cell>
        </row>
        <row r="277">
          <cell r="A277">
            <v>277</v>
          </cell>
          <cell r="B277" t="str">
            <v>SALES-I</v>
          </cell>
          <cell r="C277">
            <v>0</v>
          </cell>
          <cell r="D277">
            <v>0</v>
          </cell>
          <cell r="E277">
            <v>0</v>
          </cell>
        </row>
        <row r="278">
          <cell r="A278">
            <v>278</v>
          </cell>
          <cell r="B278" t="str">
            <v>D EXPENSES</v>
          </cell>
          <cell r="C278">
            <v>0</v>
          </cell>
          <cell r="D278">
            <v>0</v>
          </cell>
          <cell r="E278">
            <v>0</v>
          </cell>
        </row>
        <row r="279">
          <cell r="A279">
            <v>279</v>
          </cell>
          <cell r="B279" t="str">
            <v>OTHER EXPENSES</v>
          </cell>
          <cell r="C279">
            <v>0</v>
          </cell>
          <cell r="D279">
            <v>0</v>
          </cell>
          <cell r="E279">
            <v>0</v>
          </cell>
        </row>
        <row r="280">
          <cell r="A280">
            <v>280</v>
          </cell>
          <cell r="B280" t="str">
            <v>MISC OTHER EXP</v>
          </cell>
          <cell r="C280">
            <v>0</v>
          </cell>
          <cell r="D280">
            <v>0</v>
          </cell>
          <cell r="E280">
            <v>0</v>
          </cell>
        </row>
        <row r="281">
          <cell r="A281">
            <v>281</v>
          </cell>
          <cell r="B281" t="str">
            <v>SELLING EXPENSES ATHANI</v>
          </cell>
          <cell r="C281">
            <v>0</v>
          </cell>
          <cell r="D281">
            <v>0</v>
          </cell>
          <cell r="E281">
            <v>0</v>
          </cell>
        </row>
        <row r="282">
          <cell r="A282">
            <v>282</v>
          </cell>
        </row>
        <row r="283">
          <cell r="A283">
            <v>283</v>
          </cell>
          <cell r="B283" t="str">
            <v>ADVERTISE &amp; MARKETING</v>
          </cell>
          <cell r="C283">
            <v>0</v>
          </cell>
          <cell r="D283">
            <v>0</v>
          </cell>
          <cell r="E283">
            <v>19783899.526999999</v>
          </cell>
        </row>
        <row r="284">
          <cell r="A284">
            <v>284</v>
          </cell>
        </row>
        <row r="285">
          <cell r="A285">
            <v>285</v>
          </cell>
          <cell r="B285" t="str">
            <v>MARKETING</v>
          </cell>
          <cell r="C285">
            <v>0</v>
          </cell>
          <cell r="D285">
            <v>0</v>
          </cell>
          <cell r="E285">
            <v>1352957.6159999999</v>
          </cell>
        </row>
        <row r="286">
          <cell r="A286">
            <v>286</v>
          </cell>
          <cell r="B286" t="str">
            <v>MARKETING EXP</v>
          </cell>
          <cell r="C286">
            <v>0</v>
          </cell>
          <cell r="D286">
            <v>0</v>
          </cell>
          <cell r="E286">
            <v>544020</v>
          </cell>
        </row>
        <row r="287">
          <cell r="A287">
            <v>287</v>
          </cell>
        </row>
        <row r="288">
          <cell r="A288">
            <v>288</v>
          </cell>
          <cell r="B288" t="str">
            <v>MARKETING-R</v>
          </cell>
          <cell r="C288">
            <v>0</v>
          </cell>
          <cell r="D288">
            <v>0</v>
          </cell>
          <cell r="E288">
            <v>808937.61599999992</v>
          </cell>
        </row>
        <row r="289">
          <cell r="A289">
            <v>289</v>
          </cell>
          <cell r="B289" t="str">
            <v>SALARY</v>
          </cell>
          <cell r="C289">
            <v>0</v>
          </cell>
          <cell r="D289">
            <v>0</v>
          </cell>
          <cell r="E289">
            <v>292639.853</v>
          </cell>
        </row>
        <row r="290">
          <cell r="A290">
            <v>290</v>
          </cell>
          <cell r="B290" t="str">
            <v>TRAVELLING</v>
          </cell>
          <cell r="C290">
            <v>0</v>
          </cell>
          <cell r="D290">
            <v>0</v>
          </cell>
          <cell r="E290">
            <v>20181.403000000002</v>
          </cell>
        </row>
        <row r="291">
          <cell r="A291">
            <v>291</v>
          </cell>
          <cell r="B291" t="str">
            <v>MISC OTHER EXP</v>
          </cell>
          <cell r="C291">
            <v>0</v>
          </cell>
          <cell r="D291">
            <v>0</v>
          </cell>
          <cell r="E291">
            <v>496116.35999999993</v>
          </cell>
        </row>
        <row r="292">
          <cell r="A292">
            <v>292</v>
          </cell>
          <cell r="B292" t="str">
            <v>OTHER EXPENSES</v>
          </cell>
          <cell r="C292">
            <v>0</v>
          </cell>
          <cell r="D292">
            <v>0</v>
          </cell>
          <cell r="E292">
            <v>0</v>
          </cell>
        </row>
        <row r="293">
          <cell r="A293">
            <v>293</v>
          </cell>
          <cell r="B293" t="str">
            <v>OFFICE EXPENSES</v>
          </cell>
          <cell r="E293">
            <v>0</v>
          </cell>
        </row>
        <row r="294">
          <cell r="A294">
            <v>294</v>
          </cell>
          <cell r="B294" t="str">
            <v>PRINTING &amp; STATIONARY</v>
          </cell>
          <cell r="E294">
            <v>0</v>
          </cell>
        </row>
        <row r="295">
          <cell r="A295">
            <v>295</v>
          </cell>
          <cell r="B295" t="str">
            <v>REPAIRS AND MAINTAINANCE</v>
          </cell>
          <cell r="E295">
            <v>0</v>
          </cell>
        </row>
        <row r="296">
          <cell r="A296">
            <v>296</v>
          </cell>
          <cell r="B296" t="str">
            <v>STAFF WELFARE</v>
          </cell>
          <cell r="E296">
            <v>0</v>
          </cell>
        </row>
        <row r="297">
          <cell r="A297">
            <v>297</v>
          </cell>
        </row>
        <row r="298">
          <cell r="A298">
            <v>298</v>
          </cell>
          <cell r="B298" t="str">
            <v>MARKETING-I</v>
          </cell>
          <cell r="C298">
            <v>0</v>
          </cell>
          <cell r="D298">
            <v>0</v>
          </cell>
          <cell r="E298">
            <v>0</v>
          </cell>
        </row>
        <row r="299">
          <cell r="A299">
            <v>299</v>
          </cell>
          <cell r="B299" t="str">
            <v>MISC OTHER EXP</v>
          </cell>
          <cell r="C299">
            <v>0</v>
          </cell>
          <cell r="D299">
            <v>0</v>
          </cell>
          <cell r="E299">
            <v>0</v>
          </cell>
        </row>
        <row r="300">
          <cell r="A300">
            <v>300</v>
          </cell>
          <cell r="B300" t="str">
            <v>MARKETING EXP ATHANI</v>
          </cell>
          <cell r="C300">
            <v>0</v>
          </cell>
          <cell r="D300">
            <v>0</v>
          </cell>
          <cell r="E300">
            <v>0</v>
          </cell>
        </row>
        <row r="301">
          <cell r="A301">
            <v>301</v>
          </cell>
        </row>
        <row r="302">
          <cell r="A302">
            <v>302</v>
          </cell>
          <cell r="B302" t="str">
            <v>ADVERTISE</v>
          </cell>
          <cell r="C302">
            <v>0</v>
          </cell>
          <cell r="D302">
            <v>0</v>
          </cell>
          <cell r="E302">
            <v>18430941.910999998</v>
          </cell>
        </row>
        <row r="303">
          <cell r="A303">
            <v>303</v>
          </cell>
          <cell r="B303" t="str">
            <v>ADVERTISEMENT EXP</v>
          </cell>
          <cell r="C303">
            <v>0</v>
          </cell>
          <cell r="D303">
            <v>0</v>
          </cell>
          <cell r="E303">
            <v>17420958.5</v>
          </cell>
        </row>
        <row r="304">
          <cell r="A304">
            <v>304</v>
          </cell>
        </row>
        <row r="305">
          <cell r="A305">
            <v>305</v>
          </cell>
          <cell r="B305" t="str">
            <v>ADVERTISE-R</v>
          </cell>
          <cell r="C305">
            <v>0</v>
          </cell>
          <cell r="D305">
            <v>0</v>
          </cell>
          <cell r="E305">
            <v>599200.196</v>
          </cell>
        </row>
        <row r="306">
          <cell r="A306">
            <v>306</v>
          </cell>
          <cell r="B306" t="str">
            <v>OTHER EXPENSES</v>
          </cell>
          <cell r="C306">
            <v>0</v>
          </cell>
          <cell r="D306">
            <v>0</v>
          </cell>
          <cell r="E306">
            <v>2635.0029999999992</v>
          </cell>
        </row>
        <row r="307">
          <cell r="A307">
            <v>307</v>
          </cell>
          <cell r="B307" t="str">
            <v>PROFESSIONAL FEES</v>
          </cell>
          <cell r="C307">
            <v>0</v>
          </cell>
          <cell r="D307">
            <v>0</v>
          </cell>
          <cell r="E307">
            <v>312043.24100000004</v>
          </cell>
        </row>
        <row r="308">
          <cell r="A308">
            <v>308</v>
          </cell>
          <cell r="B308" t="str">
            <v>SALARY</v>
          </cell>
          <cell r="C308">
            <v>0</v>
          </cell>
          <cell r="D308">
            <v>0</v>
          </cell>
          <cell r="E308">
            <v>133794.67599999998</v>
          </cell>
        </row>
        <row r="309">
          <cell r="A309">
            <v>309</v>
          </cell>
          <cell r="B309" t="str">
            <v>TRAVELLING</v>
          </cell>
          <cell r="C309">
            <v>0</v>
          </cell>
          <cell r="D309">
            <v>0</v>
          </cell>
          <cell r="E309">
            <v>8807.1760000000013</v>
          </cell>
        </row>
        <row r="310">
          <cell r="A310">
            <v>310</v>
          </cell>
          <cell r="B310" t="str">
            <v>MISC OTHER EXP</v>
          </cell>
          <cell r="C310">
            <v>0</v>
          </cell>
          <cell r="D310">
            <v>0</v>
          </cell>
          <cell r="E310">
            <v>141920.1</v>
          </cell>
        </row>
        <row r="311">
          <cell r="A311">
            <v>311</v>
          </cell>
          <cell r="B311" t="str">
            <v>OFFICE EXPENSES</v>
          </cell>
          <cell r="E311">
            <v>0</v>
          </cell>
        </row>
        <row r="312">
          <cell r="A312">
            <v>312</v>
          </cell>
          <cell r="B312" t="str">
            <v>PRINTING &amp; STATIONARY</v>
          </cell>
          <cell r="E312">
            <v>0</v>
          </cell>
        </row>
        <row r="313">
          <cell r="A313">
            <v>313</v>
          </cell>
          <cell r="B313" t="str">
            <v>REPAIRS AND MAINTAINANCE</v>
          </cell>
          <cell r="C313">
            <v>0</v>
          </cell>
          <cell r="D313">
            <v>0</v>
          </cell>
          <cell r="E313">
            <v>0</v>
          </cell>
        </row>
        <row r="314">
          <cell r="A314">
            <v>314</v>
          </cell>
        </row>
        <row r="315">
          <cell r="A315">
            <v>315</v>
          </cell>
          <cell r="B315" t="str">
            <v>ADVERTISE-I</v>
          </cell>
          <cell r="C315">
            <v>0</v>
          </cell>
          <cell r="D315">
            <v>0</v>
          </cell>
          <cell r="E315">
            <v>0</v>
          </cell>
        </row>
        <row r="316">
          <cell r="A316">
            <v>316</v>
          </cell>
          <cell r="B316" t="str">
            <v>MISC OTHER EXP</v>
          </cell>
          <cell r="C316">
            <v>0</v>
          </cell>
          <cell r="D316">
            <v>0</v>
          </cell>
          <cell r="E316">
            <v>0</v>
          </cell>
        </row>
        <row r="317">
          <cell r="A317">
            <v>317</v>
          </cell>
          <cell r="B317" t="str">
            <v>ADVERTISEMENT EXP ATHANI</v>
          </cell>
          <cell r="C317">
            <v>0</v>
          </cell>
          <cell r="D317">
            <v>0</v>
          </cell>
          <cell r="E317">
            <v>410783.21499999991</v>
          </cell>
        </row>
        <row r="318">
          <cell r="A318">
            <v>318</v>
          </cell>
        </row>
        <row r="319">
          <cell r="A319">
            <v>319</v>
          </cell>
          <cell r="B319" t="str">
            <v>SALES &amp; MARKETING TOTAL</v>
          </cell>
          <cell r="C319">
            <v>0</v>
          </cell>
          <cell r="D319">
            <v>0</v>
          </cell>
          <cell r="E319">
            <v>20757785.320999999</v>
          </cell>
        </row>
        <row r="320">
          <cell r="A320">
            <v>320</v>
          </cell>
        </row>
        <row r="321">
          <cell r="A321">
            <v>321</v>
          </cell>
          <cell r="B321" t="str">
            <v>GENERAL &amp; ADMINISTRATION</v>
          </cell>
          <cell r="C321">
            <v>0</v>
          </cell>
          <cell r="D321">
            <v>0</v>
          </cell>
          <cell r="E321">
            <v>10466653.492000002</v>
          </cell>
        </row>
        <row r="322">
          <cell r="A322">
            <v>322</v>
          </cell>
        </row>
        <row r="323">
          <cell r="A323">
            <v>323</v>
          </cell>
          <cell r="B323" t="str">
            <v>ACCOUNTS &amp; FINANCE</v>
          </cell>
          <cell r="C323">
            <v>0</v>
          </cell>
          <cell r="D323">
            <v>0</v>
          </cell>
          <cell r="E323">
            <v>-1212978.817</v>
          </cell>
        </row>
        <row r="324">
          <cell r="A324">
            <v>324</v>
          </cell>
        </row>
        <row r="325">
          <cell r="A325">
            <v>325</v>
          </cell>
          <cell r="B325" t="str">
            <v>ACCOUNTS &amp; FINANCE-R</v>
          </cell>
          <cell r="C325">
            <v>0</v>
          </cell>
          <cell r="D325">
            <v>0</v>
          </cell>
          <cell r="E325">
            <v>-1212978.817</v>
          </cell>
        </row>
        <row r="326">
          <cell r="A326">
            <v>326</v>
          </cell>
          <cell r="B326" t="str">
            <v>GOVERNMENT PENALTIES</v>
          </cell>
          <cell r="C326">
            <v>0</v>
          </cell>
          <cell r="D326">
            <v>0</v>
          </cell>
          <cell r="E326">
            <v>0</v>
          </cell>
        </row>
        <row r="327">
          <cell r="A327">
            <v>327</v>
          </cell>
          <cell r="B327" t="str">
            <v>INSURANCE</v>
          </cell>
          <cell r="C327">
            <v>0</v>
          </cell>
          <cell r="D327">
            <v>0</v>
          </cell>
          <cell r="E327">
            <v>0</v>
          </cell>
        </row>
        <row r="328">
          <cell r="A328">
            <v>328</v>
          </cell>
          <cell r="B328" t="str">
            <v>OTHER EXPENSES</v>
          </cell>
          <cell r="C328">
            <v>0</v>
          </cell>
          <cell r="D328">
            <v>0</v>
          </cell>
          <cell r="E328">
            <v>-2075955.078</v>
          </cell>
        </row>
        <row r="329">
          <cell r="A329">
            <v>329</v>
          </cell>
          <cell r="B329" t="str">
            <v>PROFESSIONAL FEES</v>
          </cell>
          <cell r="C329">
            <v>0</v>
          </cell>
          <cell r="D329">
            <v>0</v>
          </cell>
          <cell r="E329">
            <v>343340.86699999997</v>
          </cell>
        </row>
        <row r="330">
          <cell r="A330">
            <v>330</v>
          </cell>
          <cell r="B330" t="str">
            <v>REPAIRS AND MAINTAINANCE</v>
          </cell>
          <cell r="C330">
            <v>0</v>
          </cell>
          <cell r="D330">
            <v>0</v>
          </cell>
          <cell r="E330">
            <v>0</v>
          </cell>
        </row>
        <row r="331">
          <cell r="A331">
            <v>331</v>
          </cell>
          <cell r="B331" t="str">
            <v>SALARY</v>
          </cell>
          <cell r="C331">
            <v>0</v>
          </cell>
          <cell r="D331">
            <v>0</v>
          </cell>
          <cell r="E331">
            <v>529626.59399999992</v>
          </cell>
        </row>
        <row r="332">
          <cell r="A332">
            <v>332</v>
          </cell>
          <cell r="B332" t="str">
            <v>TRAVELLING</v>
          </cell>
          <cell r="C332">
            <v>0</v>
          </cell>
          <cell r="D332">
            <v>0</v>
          </cell>
          <cell r="E332">
            <v>2409.0480000000002</v>
          </cell>
        </row>
        <row r="333">
          <cell r="A333">
            <v>333</v>
          </cell>
          <cell r="B333" t="str">
            <v>MISC OTHER EXP</v>
          </cell>
          <cell r="C333">
            <v>0</v>
          </cell>
          <cell r="D333">
            <v>0</v>
          </cell>
          <cell r="E333">
            <v>-12400.247999999998</v>
          </cell>
        </row>
        <row r="334">
          <cell r="A334">
            <v>334</v>
          </cell>
        </row>
        <row r="335">
          <cell r="A335">
            <v>335</v>
          </cell>
          <cell r="B335" t="str">
            <v>ACCOUNTS &amp; FINANCE-I</v>
          </cell>
          <cell r="C335">
            <v>0</v>
          </cell>
          <cell r="D335">
            <v>0</v>
          </cell>
          <cell r="E335">
            <v>0</v>
          </cell>
        </row>
        <row r="336">
          <cell r="A336">
            <v>336</v>
          </cell>
          <cell r="B336" t="str">
            <v>MISC OTHER EXP</v>
          </cell>
          <cell r="C336">
            <v>0</v>
          </cell>
          <cell r="D336">
            <v>0</v>
          </cell>
          <cell r="E336">
            <v>0</v>
          </cell>
        </row>
        <row r="337">
          <cell r="A337">
            <v>337</v>
          </cell>
        </row>
        <row r="338">
          <cell r="A338">
            <v>338</v>
          </cell>
          <cell r="B338" t="str">
            <v>HR &amp; ADMIN</v>
          </cell>
          <cell r="C338">
            <v>0</v>
          </cell>
          <cell r="D338">
            <v>0</v>
          </cell>
          <cell r="E338">
            <v>4348337.3650000002</v>
          </cell>
        </row>
        <row r="339">
          <cell r="A339">
            <v>339</v>
          </cell>
        </row>
        <row r="340">
          <cell r="A340">
            <v>340</v>
          </cell>
          <cell r="B340" t="str">
            <v>HR &amp; ADMIN-R</v>
          </cell>
          <cell r="C340">
            <v>0</v>
          </cell>
          <cell r="D340">
            <v>0</v>
          </cell>
          <cell r="E340">
            <v>4348337.3650000002</v>
          </cell>
        </row>
        <row r="341">
          <cell r="A341">
            <v>341</v>
          </cell>
          <cell r="B341" t="str">
            <v>INSURANCE-Vehicles &amp; employees</v>
          </cell>
          <cell r="C341">
            <v>0</v>
          </cell>
          <cell r="D341">
            <v>0</v>
          </cell>
          <cell r="E341">
            <v>159988.19899999999</v>
          </cell>
        </row>
        <row r="342">
          <cell r="A342">
            <v>342</v>
          </cell>
          <cell r="B342" t="str">
            <v>OFFICE EXPENSES</v>
          </cell>
          <cell r="C342">
            <v>0</v>
          </cell>
          <cell r="D342">
            <v>0</v>
          </cell>
          <cell r="E342">
            <v>62727.254999999997</v>
          </cell>
        </row>
        <row r="343">
          <cell r="A343">
            <v>343</v>
          </cell>
          <cell r="B343" t="str">
            <v>OTHER EXPENSES</v>
          </cell>
          <cell r="C343">
            <v>0</v>
          </cell>
          <cell r="D343">
            <v>0</v>
          </cell>
          <cell r="E343">
            <v>110307.38400000002</v>
          </cell>
        </row>
        <row r="344">
          <cell r="A344">
            <v>344</v>
          </cell>
          <cell r="B344" t="str">
            <v>POWER AND FUEL</v>
          </cell>
          <cell r="C344">
            <v>0</v>
          </cell>
          <cell r="D344">
            <v>0</v>
          </cell>
          <cell r="E344">
            <v>769313.38699999999</v>
          </cell>
        </row>
        <row r="345">
          <cell r="A345">
            <v>345</v>
          </cell>
          <cell r="B345" t="str">
            <v>PRINTING &amp; STATIONARY</v>
          </cell>
          <cell r="C345">
            <v>0</v>
          </cell>
          <cell r="D345">
            <v>0</v>
          </cell>
          <cell r="E345">
            <v>21155.423000000003</v>
          </cell>
        </row>
        <row r="346">
          <cell r="A346">
            <v>346</v>
          </cell>
          <cell r="B346" t="str">
            <v>PROFESSIONAL FEES</v>
          </cell>
          <cell r="C346">
            <v>0</v>
          </cell>
          <cell r="D346">
            <v>0</v>
          </cell>
          <cell r="E346">
            <v>202833.05699999997</v>
          </cell>
        </row>
        <row r="347">
          <cell r="A347">
            <v>347</v>
          </cell>
          <cell r="B347" t="str">
            <v>RENT</v>
          </cell>
          <cell r="C347">
            <v>0</v>
          </cell>
          <cell r="D347">
            <v>0</v>
          </cell>
          <cell r="E347">
            <v>398157.962</v>
          </cell>
        </row>
        <row r="348">
          <cell r="A348">
            <v>348</v>
          </cell>
          <cell r="B348" t="str">
            <v>REPAIRS AND MAINTAINANCE</v>
          </cell>
          <cell r="C348">
            <v>0</v>
          </cell>
          <cell r="D348">
            <v>0</v>
          </cell>
          <cell r="E348">
            <v>292373.35900000005</v>
          </cell>
        </row>
        <row r="349">
          <cell r="A349">
            <v>349</v>
          </cell>
          <cell r="B349" t="str">
            <v>SALARY</v>
          </cell>
          <cell r="C349">
            <v>0</v>
          </cell>
          <cell r="D349">
            <v>0</v>
          </cell>
          <cell r="E349">
            <v>1612181.2440000002</v>
          </cell>
        </row>
        <row r="350">
          <cell r="A350">
            <v>350</v>
          </cell>
          <cell r="B350" t="str">
            <v>STAFF WELFARE</v>
          </cell>
          <cell r="C350">
            <v>0</v>
          </cell>
          <cell r="D350">
            <v>0</v>
          </cell>
          <cell r="E350">
            <v>21600.432000000001</v>
          </cell>
        </row>
        <row r="351">
          <cell r="A351">
            <v>351</v>
          </cell>
          <cell r="B351" t="str">
            <v>PROPERTY TAX</v>
          </cell>
          <cell r="C351">
            <v>0</v>
          </cell>
          <cell r="D351">
            <v>0</v>
          </cell>
          <cell r="E351">
            <v>8392.1679999999997</v>
          </cell>
        </row>
        <row r="352">
          <cell r="A352">
            <v>352</v>
          </cell>
          <cell r="B352" t="str">
            <v>TELEPHONE AND INTERNET</v>
          </cell>
          <cell r="C352">
            <v>0</v>
          </cell>
          <cell r="D352">
            <v>0</v>
          </cell>
          <cell r="E352">
            <v>95796.045000000013</v>
          </cell>
        </row>
        <row r="353">
          <cell r="A353">
            <v>353</v>
          </cell>
          <cell r="B353" t="str">
            <v>TRAVELLING</v>
          </cell>
          <cell r="C353">
            <v>0</v>
          </cell>
          <cell r="D353">
            <v>0</v>
          </cell>
          <cell r="E353">
            <v>163133.50299999997</v>
          </cell>
        </row>
        <row r="354">
          <cell r="A354">
            <v>354</v>
          </cell>
          <cell r="B354" t="str">
            <v>MISC OTHER EXP</v>
          </cell>
          <cell r="C354">
            <v>0</v>
          </cell>
          <cell r="D354">
            <v>0</v>
          </cell>
          <cell r="E354">
            <v>430377.94699999999</v>
          </cell>
        </row>
        <row r="355">
          <cell r="A355">
            <v>355</v>
          </cell>
          <cell r="B355" t="str">
            <v>POSTAGE</v>
          </cell>
          <cell r="C355">
            <v>0</v>
          </cell>
          <cell r="D355">
            <v>0</v>
          </cell>
          <cell r="E355">
            <v>0</v>
          </cell>
        </row>
        <row r="356">
          <cell r="A356">
            <v>356</v>
          </cell>
        </row>
        <row r="357">
          <cell r="A357">
            <v>357</v>
          </cell>
          <cell r="B357" t="str">
            <v>HR &amp; ADMIN-I</v>
          </cell>
          <cell r="C357">
            <v>0</v>
          </cell>
          <cell r="D357">
            <v>0</v>
          </cell>
          <cell r="E357">
            <v>0</v>
          </cell>
        </row>
        <row r="358">
          <cell r="A358">
            <v>358</v>
          </cell>
          <cell r="B358" t="str">
            <v>OTHER EXPENSES</v>
          </cell>
          <cell r="C358">
            <v>0</v>
          </cell>
          <cell r="D358">
            <v>0</v>
          </cell>
          <cell r="E358">
            <v>0</v>
          </cell>
        </row>
        <row r="359">
          <cell r="A359">
            <v>359</v>
          </cell>
          <cell r="B359" t="str">
            <v>STAFF WELFARE</v>
          </cell>
          <cell r="C359">
            <v>0</v>
          </cell>
          <cell r="D359">
            <v>0</v>
          </cell>
          <cell r="E359">
            <v>0</v>
          </cell>
        </row>
        <row r="360">
          <cell r="A360">
            <v>360</v>
          </cell>
          <cell r="B360" t="str">
            <v>MISC OTHER EXP</v>
          </cell>
          <cell r="C360">
            <v>0</v>
          </cell>
          <cell r="D360">
            <v>0</v>
          </cell>
          <cell r="E360">
            <v>0</v>
          </cell>
        </row>
        <row r="361">
          <cell r="A361">
            <v>361</v>
          </cell>
          <cell r="B361" t="str">
            <v>TRAVELLING</v>
          </cell>
          <cell r="E361">
            <v>0</v>
          </cell>
        </row>
        <row r="362">
          <cell r="A362">
            <v>362</v>
          </cell>
        </row>
        <row r="363">
          <cell r="A363">
            <v>363</v>
          </cell>
          <cell r="B363" t="str">
            <v>IT</v>
          </cell>
          <cell r="C363">
            <v>0</v>
          </cell>
          <cell r="D363">
            <v>0</v>
          </cell>
          <cell r="E363">
            <v>1513764.9919999996</v>
          </cell>
        </row>
        <row r="364">
          <cell r="A364">
            <v>364</v>
          </cell>
        </row>
        <row r="365">
          <cell r="A365">
            <v>365</v>
          </cell>
          <cell r="B365" t="str">
            <v>IT-R</v>
          </cell>
          <cell r="C365">
            <v>0</v>
          </cell>
          <cell r="D365">
            <v>0</v>
          </cell>
          <cell r="E365">
            <v>1513764.9919999996</v>
          </cell>
        </row>
        <row r="366">
          <cell r="A366">
            <v>366</v>
          </cell>
          <cell r="B366" t="str">
            <v>TELEPHONE AND INTERNET</v>
          </cell>
          <cell r="C366">
            <v>0</v>
          </cell>
          <cell r="D366">
            <v>0</v>
          </cell>
          <cell r="E366">
            <v>0</v>
          </cell>
        </row>
        <row r="367">
          <cell r="A367">
            <v>367</v>
          </cell>
          <cell r="B367" t="str">
            <v>LOGISTICS</v>
          </cell>
          <cell r="C367">
            <v>0</v>
          </cell>
          <cell r="D367">
            <v>0</v>
          </cell>
          <cell r="E367">
            <v>0</v>
          </cell>
        </row>
        <row r="368">
          <cell r="A368">
            <v>368</v>
          </cell>
          <cell r="B368" t="str">
            <v>OFFICE EXPENSES</v>
          </cell>
          <cell r="C368">
            <v>0</v>
          </cell>
          <cell r="D368">
            <v>0</v>
          </cell>
          <cell r="E368">
            <v>0</v>
          </cell>
        </row>
        <row r="369">
          <cell r="A369">
            <v>369</v>
          </cell>
          <cell r="B369" t="str">
            <v>OTHER EXPENSES</v>
          </cell>
          <cell r="C369">
            <v>0</v>
          </cell>
          <cell r="D369">
            <v>0</v>
          </cell>
          <cell r="E369">
            <v>104450.80799999999</v>
          </cell>
        </row>
        <row r="370">
          <cell r="A370">
            <v>370</v>
          </cell>
          <cell r="B370" t="str">
            <v>PRINTING &amp; STATIONARY</v>
          </cell>
          <cell r="C370">
            <v>0</v>
          </cell>
          <cell r="D370">
            <v>0</v>
          </cell>
          <cell r="E370">
            <v>135.00099999999998</v>
          </cell>
        </row>
        <row r="371">
          <cell r="A371">
            <v>371</v>
          </cell>
          <cell r="B371" t="str">
            <v>PROFESSIONAL FEES</v>
          </cell>
          <cell r="C371">
            <v>0</v>
          </cell>
          <cell r="D371">
            <v>0</v>
          </cell>
          <cell r="E371">
            <v>1218404.3689999999</v>
          </cell>
        </row>
        <row r="372">
          <cell r="A372">
            <v>372</v>
          </cell>
          <cell r="B372" t="str">
            <v>REPAIRS AND MAINTAINANCE</v>
          </cell>
          <cell r="C372">
            <v>0</v>
          </cell>
          <cell r="D372">
            <v>0</v>
          </cell>
          <cell r="E372">
            <v>0</v>
          </cell>
        </row>
        <row r="373">
          <cell r="A373">
            <v>373</v>
          </cell>
          <cell r="B373" t="str">
            <v>SALARY</v>
          </cell>
          <cell r="C373">
            <v>0</v>
          </cell>
          <cell r="D373">
            <v>0</v>
          </cell>
          <cell r="E373">
            <v>177414.54800000001</v>
          </cell>
        </row>
        <row r="374">
          <cell r="A374">
            <v>374</v>
          </cell>
          <cell r="B374" t="str">
            <v>TRAVELLING</v>
          </cell>
          <cell r="C374">
            <v>0</v>
          </cell>
          <cell r="D374">
            <v>0</v>
          </cell>
          <cell r="E374">
            <v>7810.1570000000002</v>
          </cell>
        </row>
        <row r="375">
          <cell r="A375">
            <v>375</v>
          </cell>
          <cell r="B375" t="str">
            <v>MISC OTHER EXP</v>
          </cell>
          <cell r="C375">
            <v>0</v>
          </cell>
          <cell r="D375">
            <v>0</v>
          </cell>
          <cell r="E375">
            <v>5550.1089999999995</v>
          </cell>
        </row>
        <row r="376">
          <cell r="A376">
            <v>376</v>
          </cell>
        </row>
        <row r="377">
          <cell r="A377">
            <v>377</v>
          </cell>
          <cell r="B377" t="str">
            <v>IT-I</v>
          </cell>
          <cell r="C377">
            <v>0</v>
          </cell>
          <cell r="D377">
            <v>0</v>
          </cell>
          <cell r="E377">
            <v>0</v>
          </cell>
        </row>
        <row r="378">
          <cell r="A378">
            <v>378</v>
          </cell>
          <cell r="B378" t="str">
            <v>OTHER EXPENSES</v>
          </cell>
          <cell r="C378">
            <v>0</v>
          </cell>
          <cell r="D378">
            <v>0</v>
          </cell>
          <cell r="E378">
            <v>0</v>
          </cell>
        </row>
        <row r="379">
          <cell r="A379">
            <v>379</v>
          </cell>
          <cell r="B379" t="str">
            <v>PROFESSIONAL FEES</v>
          </cell>
          <cell r="C379">
            <v>0</v>
          </cell>
          <cell r="D379">
            <v>0</v>
          </cell>
          <cell r="E379">
            <v>0</v>
          </cell>
        </row>
        <row r="380">
          <cell r="A380">
            <v>380</v>
          </cell>
          <cell r="B380" t="str">
            <v>MISC OTHER EXP</v>
          </cell>
          <cell r="C380">
            <v>0</v>
          </cell>
          <cell r="D380">
            <v>0</v>
          </cell>
          <cell r="E380">
            <v>0</v>
          </cell>
        </row>
        <row r="381">
          <cell r="A381">
            <v>381</v>
          </cell>
        </row>
        <row r="382">
          <cell r="A382">
            <v>382</v>
          </cell>
          <cell r="B382" t="str">
            <v>AUDIT</v>
          </cell>
          <cell r="C382">
            <v>0</v>
          </cell>
          <cell r="D382">
            <v>0</v>
          </cell>
          <cell r="E382">
            <v>328303.9279999999</v>
          </cell>
        </row>
        <row r="383">
          <cell r="A383">
            <v>383</v>
          </cell>
        </row>
        <row r="384">
          <cell r="A384">
            <v>384</v>
          </cell>
          <cell r="B384" t="str">
            <v>AUDIT-R</v>
          </cell>
          <cell r="C384">
            <v>0</v>
          </cell>
          <cell r="D384">
            <v>0</v>
          </cell>
          <cell r="E384">
            <v>328303.9279999999</v>
          </cell>
        </row>
        <row r="385">
          <cell r="A385">
            <v>385</v>
          </cell>
          <cell r="B385" t="str">
            <v>SALARY</v>
          </cell>
          <cell r="C385">
            <v>0</v>
          </cell>
          <cell r="D385">
            <v>0</v>
          </cell>
          <cell r="E385">
            <v>287730.75699999993</v>
          </cell>
        </row>
        <row r="386">
          <cell r="A386">
            <v>386</v>
          </cell>
          <cell r="B386" t="str">
            <v>OFFICE EXPENSES</v>
          </cell>
          <cell r="E386">
            <v>0</v>
          </cell>
        </row>
        <row r="387">
          <cell r="A387">
            <v>387</v>
          </cell>
          <cell r="B387" t="str">
            <v>PROFESSIONAL FEES</v>
          </cell>
          <cell r="E387">
            <v>0</v>
          </cell>
        </row>
        <row r="388">
          <cell r="A388">
            <v>388</v>
          </cell>
          <cell r="B388" t="str">
            <v>TRAVELLING</v>
          </cell>
          <cell r="C388">
            <v>0</v>
          </cell>
          <cell r="D388">
            <v>0</v>
          </cell>
          <cell r="E388">
            <v>15201.664000000001</v>
          </cell>
        </row>
        <row r="389">
          <cell r="A389">
            <v>389</v>
          </cell>
          <cell r="B389" t="str">
            <v>MISC OTHER EXP</v>
          </cell>
          <cell r="C389">
            <v>0</v>
          </cell>
          <cell r="D389">
            <v>0</v>
          </cell>
          <cell r="E389">
            <v>25371.507000000001</v>
          </cell>
        </row>
        <row r="390">
          <cell r="A390">
            <v>390</v>
          </cell>
          <cell r="B390" t="str">
            <v>OTHER EXPENSES</v>
          </cell>
          <cell r="C390">
            <v>0</v>
          </cell>
          <cell r="D390">
            <v>0</v>
          </cell>
          <cell r="E390">
            <v>0</v>
          </cell>
        </row>
        <row r="391">
          <cell r="A391">
            <v>391</v>
          </cell>
          <cell r="B391" t="str">
            <v>REPAIRS AND MAINTAINANCE</v>
          </cell>
          <cell r="E391">
            <v>0</v>
          </cell>
        </row>
        <row r="392">
          <cell r="A392">
            <v>392</v>
          </cell>
          <cell r="B392" t="str">
            <v>STAFF WELFARE</v>
          </cell>
          <cell r="C392">
            <v>0</v>
          </cell>
          <cell r="D392">
            <v>0</v>
          </cell>
          <cell r="E392">
            <v>0</v>
          </cell>
        </row>
        <row r="393">
          <cell r="A393">
            <v>393</v>
          </cell>
        </row>
        <row r="394">
          <cell r="A394">
            <v>394</v>
          </cell>
          <cell r="B394" t="str">
            <v>AUDIT-I</v>
          </cell>
          <cell r="C394">
            <v>0</v>
          </cell>
          <cell r="D394">
            <v>0</v>
          </cell>
          <cell r="E394">
            <v>0</v>
          </cell>
        </row>
        <row r="395">
          <cell r="A395">
            <v>395</v>
          </cell>
          <cell r="B395" t="str">
            <v>TRAVELLING</v>
          </cell>
          <cell r="C395">
            <v>0</v>
          </cell>
          <cell r="D395">
            <v>0</v>
          </cell>
          <cell r="E395">
            <v>0</v>
          </cell>
        </row>
        <row r="396">
          <cell r="A396">
            <v>396</v>
          </cell>
          <cell r="B396" t="str">
            <v>MISC OTHER EXP</v>
          </cell>
          <cell r="C396">
            <v>0</v>
          </cell>
          <cell r="D396">
            <v>0</v>
          </cell>
          <cell r="E396">
            <v>0</v>
          </cell>
        </row>
        <row r="397">
          <cell r="A397">
            <v>397</v>
          </cell>
          <cell r="B397" t="str">
            <v>CENTRALISE OTHER</v>
          </cell>
          <cell r="C397">
            <v>0</v>
          </cell>
          <cell r="D397">
            <v>0</v>
          </cell>
          <cell r="E397">
            <v>313939.78999999998</v>
          </cell>
        </row>
        <row r="398">
          <cell r="A398">
            <v>398</v>
          </cell>
        </row>
        <row r="399">
          <cell r="A399">
            <v>399</v>
          </cell>
          <cell r="B399" t="str">
            <v>LEARNING &amp; DEVELOPMENT</v>
          </cell>
          <cell r="C399">
            <v>0</v>
          </cell>
          <cell r="D399">
            <v>0</v>
          </cell>
          <cell r="E399">
            <v>985522.55300000007</v>
          </cell>
        </row>
        <row r="400">
          <cell r="A400">
            <v>400</v>
          </cell>
        </row>
        <row r="401">
          <cell r="A401">
            <v>401</v>
          </cell>
          <cell r="B401" t="str">
            <v>LEARNING &amp; DEVELOPMENT-R</v>
          </cell>
          <cell r="C401">
            <v>0</v>
          </cell>
          <cell r="D401">
            <v>0</v>
          </cell>
          <cell r="E401">
            <v>985522.55300000007</v>
          </cell>
        </row>
        <row r="402">
          <cell r="A402">
            <v>402</v>
          </cell>
          <cell r="B402" t="str">
            <v>OTHER EXPENSES</v>
          </cell>
          <cell r="C402">
            <v>0</v>
          </cell>
          <cell r="D402">
            <v>0</v>
          </cell>
          <cell r="E402">
            <v>8443.3490000000002</v>
          </cell>
        </row>
        <row r="403">
          <cell r="A403">
            <v>403</v>
          </cell>
          <cell r="B403" t="str">
            <v>PRINTING &amp; STATIONARY</v>
          </cell>
          <cell r="C403">
            <v>0</v>
          </cell>
          <cell r="D403">
            <v>0</v>
          </cell>
          <cell r="E403">
            <v>1425.0310000000002</v>
          </cell>
        </row>
        <row r="404">
          <cell r="A404">
            <v>404</v>
          </cell>
          <cell r="B404" t="str">
            <v>PROFESSIONAL FEES</v>
          </cell>
          <cell r="C404">
            <v>0</v>
          </cell>
          <cell r="D404">
            <v>0</v>
          </cell>
          <cell r="E404">
            <v>632974.66000000015</v>
          </cell>
        </row>
        <row r="405">
          <cell r="A405">
            <v>405</v>
          </cell>
          <cell r="B405" t="str">
            <v>SALARY</v>
          </cell>
          <cell r="C405">
            <v>0</v>
          </cell>
          <cell r="D405">
            <v>0</v>
          </cell>
          <cell r="E405">
            <v>177296.54599999997</v>
          </cell>
        </row>
        <row r="406">
          <cell r="A406">
            <v>406</v>
          </cell>
          <cell r="B406" t="str">
            <v>STAFF WELFARE</v>
          </cell>
          <cell r="C406">
            <v>0</v>
          </cell>
          <cell r="D406">
            <v>0</v>
          </cell>
          <cell r="E406">
            <v>700.01400000000001</v>
          </cell>
        </row>
        <row r="407">
          <cell r="A407">
            <v>407</v>
          </cell>
          <cell r="B407" t="str">
            <v>TRAVELLING</v>
          </cell>
          <cell r="C407">
            <v>0</v>
          </cell>
          <cell r="D407">
            <v>0</v>
          </cell>
          <cell r="E407">
            <v>112616.25199999999</v>
          </cell>
        </row>
        <row r="408">
          <cell r="A408">
            <v>408</v>
          </cell>
          <cell r="B408" t="str">
            <v>MISC OTHER EXP</v>
          </cell>
          <cell r="C408">
            <v>0</v>
          </cell>
          <cell r="D408">
            <v>0</v>
          </cell>
          <cell r="E408">
            <v>52066.701000000008</v>
          </cell>
        </row>
        <row r="409">
          <cell r="A409">
            <v>409</v>
          </cell>
          <cell r="B409" t="str">
            <v>OFFICE EXPENSES</v>
          </cell>
          <cell r="C409">
            <v>0</v>
          </cell>
          <cell r="D409">
            <v>0</v>
          </cell>
          <cell r="E409">
            <v>0</v>
          </cell>
        </row>
        <row r="410">
          <cell r="A410">
            <v>410</v>
          </cell>
          <cell r="B410" t="str">
            <v>REPAIRS AND MAINTAINANCE</v>
          </cell>
          <cell r="E410">
            <v>0</v>
          </cell>
        </row>
        <row r="411">
          <cell r="A411">
            <v>411</v>
          </cell>
        </row>
        <row r="412">
          <cell r="A412">
            <v>412</v>
          </cell>
          <cell r="B412" t="str">
            <v>LEARNING &amp; DEVELOPMENT-I</v>
          </cell>
          <cell r="C412">
            <v>0</v>
          </cell>
          <cell r="D412">
            <v>0</v>
          </cell>
          <cell r="E412">
            <v>0</v>
          </cell>
        </row>
        <row r="413">
          <cell r="A413">
            <v>413</v>
          </cell>
          <cell r="B413" t="str">
            <v>MISC OTHER EXP</v>
          </cell>
          <cell r="C413">
            <v>0</v>
          </cell>
          <cell r="D413">
            <v>0</v>
          </cell>
          <cell r="E413">
            <v>0</v>
          </cell>
        </row>
        <row r="414">
          <cell r="A414">
            <v>414</v>
          </cell>
        </row>
        <row r="415">
          <cell r="A415">
            <v>415</v>
          </cell>
          <cell r="B415" t="str">
            <v>IND OTHER</v>
          </cell>
          <cell r="C415">
            <v>0</v>
          </cell>
          <cell r="D415">
            <v>0</v>
          </cell>
          <cell r="E415">
            <v>2687045.3810000001</v>
          </cell>
        </row>
        <row r="416">
          <cell r="A416">
            <v>416</v>
          </cell>
        </row>
        <row r="417">
          <cell r="A417">
            <v>417</v>
          </cell>
          <cell r="B417" t="str">
            <v>IND OTHER-R</v>
          </cell>
          <cell r="C417">
            <v>0</v>
          </cell>
          <cell r="D417">
            <v>0</v>
          </cell>
          <cell r="E417">
            <v>2687045.3810000001</v>
          </cell>
        </row>
        <row r="418">
          <cell r="A418">
            <v>418</v>
          </cell>
          <cell r="B418" t="str">
            <v>OTHER EXPENSES</v>
          </cell>
          <cell r="C418">
            <v>0</v>
          </cell>
          <cell r="D418">
            <v>0</v>
          </cell>
          <cell r="E418">
            <v>76105.501999999993</v>
          </cell>
        </row>
        <row r="419">
          <cell r="A419">
            <v>419</v>
          </cell>
          <cell r="B419" t="str">
            <v>OTHER INCOME</v>
          </cell>
          <cell r="C419">
            <v>0</v>
          </cell>
          <cell r="D419">
            <v>0</v>
          </cell>
          <cell r="E419">
            <v>0</v>
          </cell>
        </row>
        <row r="420">
          <cell r="A420">
            <v>420</v>
          </cell>
          <cell r="B420" t="str">
            <v>PROFESSIONAL FEES</v>
          </cell>
          <cell r="C420">
            <v>0</v>
          </cell>
          <cell r="D420">
            <v>0</v>
          </cell>
          <cell r="E420">
            <v>693997.87799999979</v>
          </cell>
        </row>
        <row r="421">
          <cell r="A421">
            <v>421</v>
          </cell>
          <cell r="B421" t="str">
            <v>SALARY</v>
          </cell>
          <cell r="C421">
            <v>0</v>
          </cell>
          <cell r="D421">
            <v>0</v>
          </cell>
          <cell r="E421">
            <v>1884709.6940000001</v>
          </cell>
        </row>
        <row r="422">
          <cell r="A422">
            <v>422</v>
          </cell>
          <cell r="B422" t="str">
            <v>MISC OTHER EXP</v>
          </cell>
          <cell r="C422">
            <v>0</v>
          </cell>
          <cell r="D422">
            <v>0</v>
          </cell>
          <cell r="E422">
            <v>32232.307000000001</v>
          </cell>
        </row>
        <row r="423">
          <cell r="A423">
            <v>423</v>
          </cell>
          <cell r="B423" t="str">
            <v>VARIABLE PAY PROVISION</v>
          </cell>
          <cell r="C423">
            <v>0</v>
          </cell>
          <cell r="D423">
            <v>0</v>
          </cell>
          <cell r="E423">
            <v>0</v>
          </cell>
        </row>
        <row r="424">
          <cell r="A424">
            <v>424</v>
          </cell>
        </row>
        <row r="425">
          <cell r="A425">
            <v>425</v>
          </cell>
          <cell r="B425" t="str">
            <v>IND OTHER-I</v>
          </cell>
          <cell r="C425">
            <v>0</v>
          </cell>
          <cell r="D425">
            <v>0</v>
          </cell>
          <cell r="E425">
            <v>0</v>
          </cell>
        </row>
        <row r="426">
          <cell r="A426">
            <v>426</v>
          </cell>
          <cell r="B426" t="str">
            <v>MISC OTHER EXP</v>
          </cell>
          <cell r="C426">
            <v>0</v>
          </cell>
          <cell r="D426">
            <v>0</v>
          </cell>
          <cell r="E426">
            <v>0</v>
          </cell>
        </row>
        <row r="427">
          <cell r="A427">
            <v>427</v>
          </cell>
        </row>
        <row r="428">
          <cell r="A428">
            <v>428</v>
          </cell>
          <cell r="B428" t="str">
            <v>BRANCH EXP GENERAL &amp; ADMINISTRATION</v>
          </cell>
          <cell r="C428">
            <v>0</v>
          </cell>
          <cell r="D428">
            <v>0</v>
          </cell>
          <cell r="E428">
            <v>1502718.3</v>
          </cell>
        </row>
        <row r="429">
          <cell r="A429">
            <v>429</v>
          </cell>
          <cell r="B429" t="str">
            <v>TELEPHONE AND INTERNET</v>
          </cell>
          <cell r="C429">
            <v>0</v>
          </cell>
          <cell r="D429">
            <v>0</v>
          </cell>
          <cell r="E429">
            <v>405742.86</v>
          </cell>
        </row>
        <row r="430">
          <cell r="A430">
            <v>430</v>
          </cell>
          <cell r="B430" t="str">
            <v>OTHER EXPENSES</v>
          </cell>
          <cell r="C430">
            <v>0</v>
          </cell>
          <cell r="D430">
            <v>0</v>
          </cell>
          <cell r="E430">
            <v>970638.97000000009</v>
          </cell>
        </row>
        <row r="431">
          <cell r="A431">
            <v>431</v>
          </cell>
          <cell r="B431" t="str">
            <v>DEPRECIATION</v>
          </cell>
          <cell r="C431">
            <v>0</v>
          </cell>
          <cell r="D431">
            <v>0</v>
          </cell>
          <cell r="E431">
            <v>0</v>
          </cell>
        </row>
        <row r="432">
          <cell r="A432">
            <v>432</v>
          </cell>
          <cell r="B432" t="str">
            <v>POSTAGE</v>
          </cell>
          <cell r="C432">
            <v>0</v>
          </cell>
          <cell r="D432">
            <v>0</v>
          </cell>
          <cell r="E432">
            <v>17799.47</v>
          </cell>
        </row>
        <row r="433">
          <cell r="A433">
            <v>433</v>
          </cell>
          <cell r="B433" t="str">
            <v>PROFESSIONAL FEES</v>
          </cell>
          <cell r="C433">
            <v>0</v>
          </cell>
          <cell r="D433">
            <v>0</v>
          </cell>
          <cell r="E433">
            <v>76437</v>
          </cell>
        </row>
        <row r="434">
          <cell r="A434">
            <v>434</v>
          </cell>
          <cell r="B434" t="str">
            <v>PRINTING &amp; STATIONARY</v>
          </cell>
          <cell r="C434">
            <v>0</v>
          </cell>
          <cell r="D434">
            <v>0</v>
          </cell>
          <cell r="E434">
            <v>32100</v>
          </cell>
        </row>
        <row r="435">
          <cell r="A435">
            <v>435</v>
          </cell>
        </row>
        <row r="436">
          <cell r="A436">
            <v>436</v>
          </cell>
          <cell r="B436" t="str">
            <v>DATA ANALYST</v>
          </cell>
          <cell r="E436">
            <v>0</v>
          </cell>
        </row>
        <row r="437">
          <cell r="A437">
            <v>437</v>
          </cell>
        </row>
        <row r="438">
          <cell r="A438">
            <v>438</v>
          </cell>
          <cell r="B438" t="str">
            <v>DATA ANALYST-R</v>
          </cell>
          <cell r="E438">
            <v>0</v>
          </cell>
        </row>
        <row r="439">
          <cell r="A439">
            <v>439</v>
          </cell>
          <cell r="B439" t="str">
            <v>OFFICE EXPENSES</v>
          </cell>
          <cell r="E439">
            <v>0</v>
          </cell>
        </row>
        <row r="440">
          <cell r="A440">
            <v>440</v>
          </cell>
          <cell r="B440" t="str">
            <v>OTHER EXPENSES</v>
          </cell>
          <cell r="E440">
            <v>0</v>
          </cell>
        </row>
        <row r="441">
          <cell r="A441">
            <v>441</v>
          </cell>
          <cell r="B441" t="str">
            <v>PRINTING &amp; STATIONARY</v>
          </cell>
          <cell r="E441">
            <v>0</v>
          </cell>
        </row>
        <row r="442">
          <cell r="A442">
            <v>442</v>
          </cell>
          <cell r="B442" t="str">
            <v>PROFESSIONAL FEES</v>
          </cell>
          <cell r="E442">
            <v>0</v>
          </cell>
        </row>
        <row r="443">
          <cell r="A443">
            <v>443</v>
          </cell>
          <cell r="B443" t="str">
            <v>REPAIRS AND MAINTAINANCE</v>
          </cell>
          <cell r="E443">
            <v>0</v>
          </cell>
        </row>
        <row r="444">
          <cell r="A444">
            <v>444</v>
          </cell>
          <cell r="B444" t="str">
            <v>SALARY</v>
          </cell>
          <cell r="E444">
            <v>0</v>
          </cell>
        </row>
        <row r="445">
          <cell r="A445">
            <v>445</v>
          </cell>
          <cell r="B445" t="str">
            <v>TRAVELLING</v>
          </cell>
          <cell r="E445">
            <v>0</v>
          </cell>
        </row>
        <row r="446">
          <cell r="A446">
            <v>446</v>
          </cell>
          <cell r="B446" t="str">
            <v>MISC OTHER EXP</v>
          </cell>
          <cell r="E446">
            <v>0</v>
          </cell>
        </row>
        <row r="447">
          <cell r="A447">
            <v>447</v>
          </cell>
        </row>
        <row r="448">
          <cell r="A448">
            <v>448</v>
          </cell>
          <cell r="B448" t="str">
            <v>DATA ANALYST-I</v>
          </cell>
          <cell r="E448">
            <v>0</v>
          </cell>
        </row>
        <row r="449">
          <cell r="A449">
            <v>449</v>
          </cell>
          <cell r="B449" t="str">
            <v>OTHER EXPENSES</v>
          </cell>
          <cell r="E449">
            <v>0</v>
          </cell>
        </row>
        <row r="450">
          <cell r="A450">
            <v>450</v>
          </cell>
          <cell r="B450" t="str">
            <v>TRAVELLING</v>
          </cell>
          <cell r="E450">
            <v>0</v>
          </cell>
        </row>
        <row r="451">
          <cell r="A451">
            <v>451</v>
          </cell>
          <cell r="B451" t="str">
            <v>MISC OTHER EXP</v>
          </cell>
          <cell r="E451">
            <v>0</v>
          </cell>
        </row>
        <row r="452">
          <cell r="A452">
            <v>452</v>
          </cell>
        </row>
        <row r="453">
          <cell r="A453">
            <v>453</v>
          </cell>
          <cell r="B453" t="str">
            <v>GP-CTP TOTAL</v>
          </cell>
          <cell r="C453">
            <v>0</v>
          </cell>
          <cell r="D453">
            <v>0</v>
          </cell>
          <cell r="E453">
            <v>31224438.813000001</v>
          </cell>
        </row>
        <row r="454">
          <cell r="A454">
            <v>454</v>
          </cell>
        </row>
        <row r="455">
          <cell r="A455">
            <v>455</v>
          </cell>
          <cell r="B455" t="str">
            <v>CONTRIBUTION TO PROFIT</v>
          </cell>
          <cell r="C455">
            <v>0</v>
          </cell>
          <cell r="D455">
            <v>0</v>
          </cell>
          <cell r="E455">
            <v>210035069.02999887</v>
          </cell>
        </row>
        <row r="456">
          <cell r="A456">
            <v>456</v>
          </cell>
        </row>
        <row r="457">
          <cell r="A457">
            <v>457</v>
          </cell>
          <cell r="B457" t="str">
            <v>CONTRIBUTION TO PROFIT %</v>
          </cell>
          <cell r="C457">
            <v>0</v>
          </cell>
          <cell r="D457">
            <v>0</v>
          </cell>
          <cell r="E457">
            <v>6.3074528592579506</v>
          </cell>
        </row>
        <row r="458">
          <cell r="A458">
            <v>458</v>
          </cell>
        </row>
        <row r="459">
          <cell r="A459">
            <v>459</v>
          </cell>
          <cell r="B459" t="str">
            <v>TOTAL EXPENSES WITH ICC</v>
          </cell>
          <cell r="C459">
            <v>0</v>
          </cell>
          <cell r="D459">
            <v>0</v>
          </cell>
          <cell r="E459">
            <v>151650575.30900005</v>
          </cell>
        </row>
        <row r="460">
          <cell r="A460">
            <v>460</v>
          </cell>
        </row>
        <row r="461">
          <cell r="A461">
            <v>461</v>
          </cell>
          <cell r="B461" t="str">
            <v>ICC BRANCH &amp; HO TOTAL</v>
          </cell>
          <cell r="C461">
            <v>0</v>
          </cell>
          <cell r="D461">
            <v>0</v>
          </cell>
          <cell r="E461">
            <v>68329380.377000004</v>
          </cell>
        </row>
        <row r="462">
          <cell r="A462">
            <v>462</v>
          </cell>
        </row>
        <row r="463">
          <cell r="A463">
            <v>463</v>
          </cell>
          <cell r="B463" t="str">
            <v>TOTAL EXPENSES WITHOUT ICC</v>
          </cell>
          <cell r="C463">
            <v>0</v>
          </cell>
          <cell r="D463">
            <v>0</v>
          </cell>
          <cell r="E463">
            <v>83321194.932000041</v>
          </cell>
        </row>
        <row r="464">
          <cell r="A464">
            <v>464</v>
          </cell>
        </row>
        <row r="465">
          <cell r="A465">
            <v>465</v>
          </cell>
          <cell r="B465" t="str">
            <v>TOTAL FINANCE COST &amp; OTHER</v>
          </cell>
          <cell r="C465">
            <v>0</v>
          </cell>
          <cell r="D465">
            <v>0</v>
          </cell>
          <cell r="E465">
            <v>26243571.978</v>
          </cell>
        </row>
        <row r="466">
          <cell r="A466">
            <v>466</v>
          </cell>
          <cell r="B466" t="str">
            <v>FINANCE COST</v>
          </cell>
          <cell r="C466">
            <v>0</v>
          </cell>
          <cell r="D466">
            <v>0</v>
          </cell>
          <cell r="E466">
            <v>3804081.2010000004</v>
          </cell>
        </row>
        <row r="467">
          <cell r="A467">
            <v>467</v>
          </cell>
          <cell r="B467" t="str">
            <v>INDIRECT INCOME</v>
          </cell>
          <cell r="C467">
            <v>0</v>
          </cell>
          <cell r="D467">
            <v>0</v>
          </cell>
          <cell r="E467">
            <v>-1143.0230000000001</v>
          </cell>
        </row>
        <row r="468">
          <cell r="A468">
            <v>468</v>
          </cell>
          <cell r="B468" t="str">
            <v>GTS DISCOUNT</v>
          </cell>
          <cell r="C468">
            <v>0</v>
          </cell>
          <cell r="D468">
            <v>0</v>
          </cell>
          <cell r="E468">
            <v>6440633.7999999998</v>
          </cell>
        </row>
        <row r="469">
          <cell r="A469">
            <v>469</v>
          </cell>
          <cell r="B469" t="str">
            <v>DEPRECIATION</v>
          </cell>
          <cell r="E469">
            <v>9000000</v>
          </cell>
        </row>
        <row r="470">
          <cell r="A470">
            <v>470</v>
          </cell>
          <cell r="B470" t="str">
            <v>Unsecured In</v>
          </cell>
          <cell r="E470">
            <v>3500000</v>
          </cell>
        </row>
        <row r="471">
          <cell r="A471">
            <v>471</v>
          </cell>
          <cell r="B471" t="str">
            <v>VP</v>
          </cell>
          <cell r="E471">
            <v>3500000</v>
          </cell>
        </row>
        <row r="472">
          <cell r="A472">
            <v>472</v>
          </cell>
        </row>
        <row r="473">
          <cell r="A473">
            <v>473</v>
          </cell>
          <cell r="B473" t="str">
            <v>Total Expenses</v>
          </cell>
          <cell r="E473">
            <v>109564766.91000004</v>
          </cell>
        </row>
        <row r="474">
          <cell r="A474">
            <v>474</v>
          </cell>
          <cell r="B474" t="str">
            <v>PBT</v>
          </cell>
          <cell r="E474">
            <v>252120877.42899889</v>
          </cell>
        </row>
        <row r="475">
          <cell r="A475">
            <v>475</v>
          </cell>
          <cell r="B475" t="str">
            <v>PBT %</v>
          </cell>
          <cell r="E475">
            <v>7.5713096701533766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13"/>
  <sheetViews>
    <sheetView tabSelected="1" workbookViewId="0">
      <pane xSplit="4" ySplit="3" topLeftCell="E453" activePane="bottomRight" state="frozen"/>
      <selection pane="topRight" activeCell="F1" sqref="F1"/>
      <selection pane="bottomLeft" activeCell="A4" sqref="A4"/>
      <selection pane="bottomRight" activeCell="C453" sqref="C453"/>
    </sheetView>
  </sheetViews>
  <sheetFormatPr defaultRowHeight="14.4" x14ac:dyDescent="0.3"/>
  <cols>
    <col min="1" max="1" width="5.6640625" style="1" customWidth="1"/>
    <col min="2" max="2" width="32.88671875" style="1" customWidth="1"/>
    <col min="3" max="3" width="16.33203125" style="1" bestFit="1" customWidth="1"/>
    <col min="4" max="4" width="13.77734375" style="1" bestFit="1" customWidth="1"/>
    <col min="5" max="16384" width="8.88671875" style="1"/>
  </cols>
  <sheetData>
    <row r="1" spans="1:4" ht="24" customHeight="1" x14ac:dyDescent="0.3">
      <c r="A1" s="1">
        <v>1</v>
      </c>
      <c r="B1" s="2" t="s">
        <v>0</v>
      </c>
      <c r="C1" s="2" t="s">
        <v>225</v>
      </c>
      <c r="D1" s="2" t="s">
        <v>226</v>
      </c>
    </row>
    <row r="2" spans="1:4" x14ac:dyDescent="0.3">
      <c r="A2" s="1">
        <v>2</v>
      </c>
      <c r="B2" s="3"/>
      <c r="C2" s="4" t="s">
        <v>2</v>
      </c>
      <c r="D2" s="4" t="s">
        <v>2</v>
      </c>
    </row>
    <row r="3" spans="1:4" x14ac:dyDescent="0.3">
      <c r="A3" s="1">
        <v>3</v>
      </c>
      <c r="B3" s="5"/>
      <c r="C3" s="5"/>
      <c r="D3" s="5"/>
    </row>
    <row r="4" spans="1:4" x14ac:dyDescent="0.3">
      <c r="A4" s="1">
        <v>4</v>
      </c>
      <c r="B4" s="5"/>
      <c r="C4" s="5"/>
      <c r="D4" s="5"/>
    </row>
    <row r="5" spans="1:4" x14ac:dyDescent="0.3">
      <c r="A5" s="1">
        <v>5</v>
      </c>
      <c r="B5" s="6" t="s">
        <v>3</v>
      </c>
      <c r="C5" s="7">
        <f t="shared" ref="C5:D5" si="0">SUM(C6:C8)</f>
        <v>3014588495.6699996</v>
      </c>
      <c r="D5" s="7">
        <f t="shared" si="0"/>
        <v>4638942901.8299999</v>
      </c>
    </row>
    <row r="6" spans="1:4" x14ac:dyDescent="0.3">
      <c r="A6" s="1">
        <v>6</v>
      </c>
      <c r="B6" s="4" t="s">
        <v>4</v>
      </c>
      <c r="C6" s="4">
        <f>VLOOKUP(A6,[1]Sheet0!$A$1:$E$475,5,FALSE)</f>
        <v>2624764580.7499995</v>
      </c>
      <c r="D6" s="4">
        <v>3990101853.8600001</v>
      </c>
    </row>
    <row r="7" spans="1:4" x14ac:dyDescent="0.3">
      <c r="A7" s="1">
        <v>7</v>
      </c>
      <c r="B7" s="4" t="s">
        <v>5</v>
      </c>
      <c r="C7" s="4">
        <f>VLOOKUP(A7,[1]Sheet0!$A$1:$E$475,5,FALSE)</f>
        <v>125105129.55</v>
      </c>
      <c r="D7" s="4">
        <v>160163130.61000001</v>
      </c>
    </row>
    <row r="8" spans="1:4" x14ac:dyDescent="0.3">
      <c r="A8" s="1">
        <v>8</v>
      </c>
      <c r="B8" s="4" t="s">
        <v>6</v>
      </c>
      <c r="C8" s="4">
        <f>VLOOKUP(A8,[1]Sheet0!$A$1:$E$475,5,FALSE)</f>
        <v>264718785.37</v>
      </c>
      <c r="D8" s="4">
        <v>488677917.36000001</v>
      </c>
    </row>
    <row r="9" spans="1:4" x14ac:dyDescent="0.3">
      <c r="A9" s="1">
        <v>9</v>
      </c>
      <c r="B9" s="5"/>
      <c r="C9" s="5"/>
      <c r="D9" s="5"/>
    </row>
    <row r="10" spans="1:4" x14ac:dyDescent="0.3">
      <c r="A10" s="1">
        <v>10</v>
      </c>
      <c r="B10" s="6" t="s">
        <v>7</v>
      </c>
      <c r="C10" s="7">
        <f t="shared" ref="C10:D10" si="1">SUM(C11:C12)</f>
        <v>328223288.6699999</v>
      </c>
      <c r="D10" s="7">
        <f t="shared" si="1"/>
        <v>534814413.13999999</v>
      </c>
    </row>
    <row r="11" spans="1:4" x14ac:dyDescent="0.3">
      <c r="A11" s="1">
        <v>11</v>
      </c>
      <c r="B11" s="4" t="s">
        <v>8</v>
      </c>
      <c r="C11" s="4">
        <f>VLOOKUP(A11,[1]Sheet0!$A$1:$E$475,5,FALSE)</f>
        <v>320041923.32999992</v>
      </c>
      <c r="D11" s="4">
        <v>504422208.13</v>
      </c>
    </row>
    <row r="12" spans="1:4" x14ac:dyDescent="0.3">
      <c r="A12" s="1">
        <v>12</v>
      </c>
      <c r="B12" s="4" t="s">
        <v>9</v>
      </c>
      <c r="C12" s="4">
        <f>VLOOKUP(A12,[1]Sheet0!$A$1:$E$475,5,FALSE)</f>
        <v>8181365.339999998</v>
      </c>
      <c r="D12" s="4">
        <v>30392205.010000002</v>
      </c>
    </row>
    <row r="13" spans="1:4" x14ac:dyDescent="0.3">
      <c r="A13" s="1">
        <v>13</v>
      </c>
      <c r="B13" s="5"/>
      <c r="C13" s="5"/>
      <c r="D13" s="5"/>
    </row>
    <row r="14" spans="1:4" x14ac:dyDescent="0.3">
      <c r="A14" s="1">
        <v>14</v>
      </c>
      <c r="B14" s="6" t="s">
        <v>10</v>
      </c>
      <c r="C14" s="7">
        <f t="shared" ref="C14:D14" si="2">SUM(C15:C19)</f>
        <v>21931881.180000003</v>
      </c>
      <c r="D14" s="7">
        <f t="shared" si="2"/>
        <v>34539788.719999999</v>
      </c>
    </row>
    <row r="15" spans="1:4" x14ac:dyDescent="0.3">
      <c r="A15" s="1">
        <v>15</v>
      </c>
      <c r="B15" s="4" t="s">
        <v>11</v>
      </c>
      <c r="C15" s="4">
        <f>VLOOKUP(A15,[1]Sheet0!$A$1:$E$475,5,FALSE)</f>
        <v>7761186.7999999989</v>
      </c>
      <c r="D15" s="4">
        <v>12098498.279999999</v>
      </c>
    </row>
    <row r="16" spans="1:4" x14ac:dyDescent="0.3">
      <c r="A16" s="1">
        <v>16</v>
      </c>
      <c r="B16" s="4" t="s">
        <v>12</v>
      </c>
      <c r="C16" s="4">
        <f>VLOOKUP(A16,[1]Sheet0!$A$1:$E$475,5,FALSE)</f>
        <v>12710126.620000001</v>
      </c>
      <c r="D16" s="4">
        <v>16920195.059999999</v>
      </c>
    </row>
    <row r="17" spans="1:4" x14ac:dyDescent="0.3">
      <c r="A17" s="1">
        <v>17</v>
      </c>
      <c r="B17" s="4" t="s">
        <v>13</v>
      </c>
      <c r="C17" s="4">
        <f>VLOOKUP(A17,[1]Sheet0!$A$1:$E$475,5,FALSE)</f>
        <v>1251066.4400000002</v>
      </c>
      <c r="D17" s="4">
        <v>482959</v>
      </c>
    </row>
    <row r="18" spans="1:4" x14ac:dyDescent="0.3">
      <c r="A18" s="1">
        <v>18</v>
      </c>
      <c r="B18" s="4" t="s">
        <v>14</v>
      </c>
      <c r="C18" s="4">
        <f>VLOOKUP(A18,[1]Sheet0!$A$1:$E$475,5,FALSE)</f>
        <v>209501.31999999998</v>
      </c>
      <c r="D18" s="4">
        <v>1865226.38</v>
      </c>
    </row>
    <row r="19" spans="1:4" x14ac:dyDescent="0.3">
      <c r="A19" s="1">
        <v>19</v>
      </c>
      <c r="B19" s="4" t="s">
        <v>15</v>
      </c>
      <c r="C19" s="4">
        <f>VLOOKUP(A19,[1]Sheet0!$A$1:$E$475,5,FALSE)</f>
        <v>0</v>
      </c>
      <c r="D19" s="4">
        <v>3172910</v>
      </c>
    </row>
    <row r="20" spans="1:4" x14ac:dyDescent="0.3">
      <c r="A20" s="1">
        <v>20</v>
      </c>
      <c r="B20" s="5"/>
      <c r="C20" s="4">
        <f>VLOOKUP(A20,[1]Sheet0!$A$1:$E$475,5,FALSE)</f>
        <v>0</v>
      </c>
      <c r="D20" s="5"/>
    </row>
    <row r="21" spans="1:4" x14ac:dyDescent="0.3">
      <c r="A21" s="1">
        <v>21</v>
      </c>
      <c r="B21" s="4" t="s">
        <v>16</v>
      </c>
      <c r="C21" s="4">
        <f>VLOOKUP(A21,[1]Sheet0!$A$1:$E$475,5,FALSE)</f>
        <v>-34792991.030000001</v>
      </c>
      <c r="D21" s="4">
        <f>D22</f>
        <v>-94074358.540000007</v>
      </c>
    </row>
    <row r="22" spans="1:4" x14ac:dyDescent="0.3">
      <c r="A22" s="1">
        <v>22</v>
      </c>
      <c r="B22" s="4" t="s">
        <v>17</v>
      </c>
      <c r="C22" s="4">
        <f>VLOOKUP(A22,[1]Sheet0!$A$1:$E$475,5,FALSE)</f>
        <v>-34792991.030000001</v>
      </c>
      <c r="D22" s="4">
        <v>-94074358.540000007</v>
      </c>
    </row>
    <row r="23" spans="1:4" x14ac:dyDescent="0.3">
      <c r="A23" s="1">
        <v>23</v>
      </c>
      <c r="B23" s="5"/>
      <c r="C23" s="5"/>
      <c r="D23" s="5"/>
    </row>
    <row r="24" spans="1:4" x14ac:dyDescent="0.3">
      <c r="A24" s="1">
        <v>24</v>
      </c>
      <c r="B24" s="10" t="s">
        <v>18</v>
      </c>
      <c r="C24" s="10">
        <f t="shared" ref="C24:D24" si="3">C21+C14+C10+C5</f>
        <v>3329950674.4899993</v>
      </c>
      <c r="D24" s="10">
        <f t="shared" si="3"/>
        <v>5114222745.1499996</v>
      </c>
    </row>
    <row r="25" spans="1:4" x14ac:dyDescent="0.3">
      <c r="A25" s="1">
        <v>25</v>
      </c>
      <c r="B25" s="5"/>
      <c r="C25" s="5"/>
      <c r="D25" s="5"/>
    </row>
    <row r="26" spans="1:4" x14ac:dyDescent="0.3">
      <c r="A26" s="1">
        <v>26</v>
      </c>
      <c r="B26" s="6" t="s">
        <v>19</v>
      </c>
      <c r="C26" s="7">
        <f t="shared" ref="C26:D26" si="4">SUM(C27:C29)</f>
        <v>2628976730.1030002</v>
      </c>
      <c r="D26" s="7">
        <f t="shared" si="4"/>
        <v>4057662293.1359997</v>
      </c>
    </row>
    <row r="27" spans="1:4" x14ac:dyDescent="0.3">
      <c r="A27" s="1">
        <v>27</v>
      </c>
      <c r="B27" s="4" t="s">
        <v>4</v>
      </c>
      <c r="C27" s="4">
        <f>VLOOKUP(A27,[1]Sheet0!$A$1:$E$475,5,FALSE)</f>
        <v>2339409177.21</v>
      </c>
      <c r="D27" s="4">
        <v>3580359883.0469999</v>
      </c>
    </row>
    <row r="28" spans="1:4" x14ac:dyDescent="0.3">
      <c r="A28" s="1">
        <v>28</v>
      </c>
      <c r="B28" s="4" t="s">
        <v>5</v>
      </c>
      <c r="C28" s="4">
        <f>VLOOKUP(A28,[1]Sheet0!$A$1:$E$475,5,FALSE)</f>
        <v>101752835.54299998</v>
      </c>
      <c r="D28" s="4">
        <v>133459512.809</v>
      </c>
    </row>
    <row r="29" spans="1:4" x14ac:dyDescent="0.3">
      <c r="A29" s="1">
        <v>29</v>
      </c>
      <c r="B29" s="4" t="s">
        <v>6</v>
      </c>
      <c r="C29" s="4">
        <f>VLOOKUP(A29,[1]Sheet0!$A$1:$E$475,5,FALSE)</f>
        <v>187814717.34999999</v>
      </c>
      <c r="D29" s="4">
        <v>343842897.27999997</v>
      </c>
    </row>
    <row r="30" spans="1:4" x14ac:dyDescent="0.3">
      <c r="A30" s="1">
        <v>30</v>
      </c>
      <c r="B30" s="5"/>
      <c r="C30" s="5"/>
      <c r="D30" s="5"/>
    </row>
    <row r="31" spans="1:4" x14ac:dyDescent="0.3">
      <c r="A31" s="1">
        <v>31</v>
      </c>
      <c r="B31" s="6" t="s">
        <v>20</v>
      </c>
      <c r="C31" s="7">
        <f t="shared" ref="C31:D31" si="5">SUM(C32:C33)</f>
        <v>323772004.11700004</v>
      </c>
      <c r="D31" s="7">
        <f t="shared" si="5"/>
        <v>529438824.09500003</v>
      </c>
    </row>
    <row r="32" spans="1:4" x14ac:dyDescent="0.3">
      <c r="A32" s="1">
        <v>32</v>
      </c>
      <c r="B32" s="4" t="s">
        <v>8</v>
      </c>
      <c r="C32" s="4">
        <f>VLOOKUP(A32,[1]Sheet0!$A$1:$E$475,5,FALSE)</f>
        <v>315909656.77100003</v>
      </c>
      <c r="D32" s="4">
        <v>499733132.30800003</v>
      </c>
    </row>
    <row r="33" spans="1:4" x14ac:dyDescent="0.3">
      <c r="A33" s="1">
        <v>33</v>
      </c>
      <c r="B33" s="4" t="s">
        <v>9</v>
      </c>
      <c r="C33" s="4">
        <f>VLOOKUP(A33,[1]Sheet0!$A$1:$E$475,5,FALSE)</f>
        <v>7862347.3460000008</v>
      </c>
      <c r="D33" s="4">
        <v>29705691.787</v>
      </c>
    </row>
    <row r="34" spans="1:4" x14ac:dyDescent="0.3">
      <c r="A34" s="1">
        <v>34</v>
      </c>
      <c r="B34" s="5"/>
      <c r="C34" s="5"/>
      <c r="D34" s="5"/>
    </row>
    <row r="35" spans="1:4" x14ac:dyDescent="0.3">
      <c r="A35" s="1">
        <v>35</v>
      </c>
      <c r="B35" s="6" t="s">
        <v>21</v>
      </c>
      <c r="C35" s="7">
        <f t="shared" ref="C35:D35" si="6">SUM(C36:C38)</f>
        <v>15516295.930999998</v>
      </c>
      <c r="D35" s="7">
        <f t="shared" si="6"/>
        <v>21073030.266000003</v>
      </c>
    </row>
    <row r="36" spans="1:4" x14ac:dyDescent="0.3">
      <c r="A36" s="1">
        <v>36</v>
      </c>
      <c r="B36" s="4" t="s">
        <v>11</v>
      </c>
      <c r="C36" s="4">
        <f>VLOOKUP(A36,[1]Sheet0!$A$1:$E$475,5,FALSE)</f>
        <v>5543815.7299999995</v>
      </c>
      <c r="D36" s="4">
        <v>8641957.3220000006</v>
      </c>
    </row>
    <row r="37" spans="1:4" x14ac:dyDescent="0.3">
      <c r="A37" s="1">
        <v>37</v>
      </c>
      <c r="B37" s="4" t="s">
        <v>12</v>
      </c>
      <c r="C37" s="4">
        <f>VLOOKUP(A37,[1]Sheet0!$A$1:$E$475,5,FALSE)</f>
        <v>9078843.4439999983</v>
      </c>
      <c r="D37" s="4">
        <v>12086095.331</v>
      </c>
    </row>
    <row r="38" spans="1:4" x14ac:dyDescent="0.3">
      <c r="A38" s="1">
        <v>38</v>
      </c>
      <c r="B38" s="4" t="s">
        <v>13</v>
      </c>
      <c r="C38" s="4">
        <f>VLOOKUP(A38,[1]Sheet0!$A$1:$E$475,5,FALSE)</f>
        <v>893636.75699999987</v>
      </c>
      <c r="D38" s="4">
        <v>344977.61300000001</v>
      </c>
    </row>
    <row r="39" spans="1:4" x14ac:dyDescent="0.3">
      <c r="A39" s="1">
        <v>39</v>
      </c>
      <c r="B39" s="5"/>
      <c r="C39" s="5"/>
      <c r="D39" s="5"/>
    </row>
    <row r="40" spans="1:4" x14ac:dyDescent="0.3">
      <c r="A40" s="1">
        <v>40</v>
      </c>
      <c r="B40" s="10" t="s">
        <v>22</v>
      </c>
      <c r="C40" s="10">
        <f t="shared" ref="C40:D40" si="7">C26+C31+C35</f>
        <v>2968265030.1510005</v>
      </c>
      <c r="D40" s="10">
        <f t="shared" si="7"/>
        <v>4608174147.4969997</v>
      </c>
    </row>
    <row r="41" spans="1:4" x14ac:dyDescent="0.3">
      <c r="A41" s="1">
        <v>41</v>
      </c>
      <c r="B41" s="5"/>
      <c r="C41" s="5"/>
      <c r="D41" s="5"/>
    </row>
    <row r="42" spans="1:4" x14ac:dyDescent="0.3">
      <c r="A42" s="1">
        <v>42</v>
      </c>
      <c r="B42" s="10" t="s">
        <v>23</v>
      </c>
      <c r="C42" s="10">
        <f>SUM(C43:C54)</f>
        <v>5012447.9680000003</v>
      </c>
      <c r="D42" s="10">
        <f>SUM(D43:D54)</f>
        <v>8158639.6920000007</v>
      </c>
    </row>
    <row r="43" spans="1:4" x14ac:dyDescent="0.3">
      <c r="A43" s="1">
        <v>43</v>
      </c>
      <c r="B43" s="4" t="s">
        <v>24</v>
      </c>
      <c r="C43" s="4">
        <f>VLOOKUP(A43,[1]Sheet0!$A$1:$E$475,5,FALSE)</f>
        <v>3229588.1290000002</v>
      </c>
      <c r="D43" s="4">
        <v>4441034.6890000002</v>
      </c>
    </row>
    <row r="44" spans="1:4" x14ac:dyDescent="0.3">
      <c r="A44" s="1">
        <v>44</v>
      </c>
      <c r="B44" s="4" t="s">
        <v>25</v>
      </c>
      <c r="C44" s="4">
        <f>VLOOKUP(A44,[1]Sheet0!$A$1:$E$475,5,FALSE)</f>
        <v>1498715.0730000001</v>
      </c>
      <c r="D44" s="4">
        <v>1605838.2990000001</v>
      </c>
    </row>
    <row r="45" spans="1:4" x14ac:dyDescent="0.3">
      <c r="A45" s="1">
        <v>45</v>
      </c>
      <c r="B45" s="4" t="s">
        <v>26</v>
      </c>
      <c r="C45" s="4">
        <f>VLOOKUP(A45,[1]Sheet0!$A$1:$E$475,5,FALSE)</f>
        <v>0</v>
      </c>
      <c r="D45" s="4">
        <v>145034.00099999999</v>
      </c>
    </row>
    <row r="46" spans="1:4" x14ac:dyDescent="0.3">
      <c r="A46" s="1">
        <v>46</v>
      </c>
      <c r="B46" s="4" t="s">
        <v>27</v>
      </c>
      <c r="C46" s="4">
        <f>VLOOKUP(A46,[1]Sheet0!$A$1:$E$475,5,FALSE)</f>
        <v>0</v>
      </c>
      <c r="D46" s="4">
        <v>0</v>
      </c>
    </row>
    <row r="47" spans="1:4" x14ac:dyDescent="0.3">
      <c r="A47" s="1">
        <v>47</v>
      </c>
      <c r="B47" s="4" t="s">
        <v>28</v>
      </c>
      <c r="C47" s="4">
        <f>VLOOKUP(A47,[1]Sheet0!$A$1:$E$475,5,FALSE)</f>
        <v>9585</v>
      </c>
      <c r="D47" s="4">
        <v>39250</v>
      </c>
    </row>
    <row r="48" spans="1:4" x14ac:dyDescent="0.3">
      <c r="A48" s="1">
        <v>48</v>
      </c>
      <c r="B48" s="4" t="s">
        <v>29</v>
      </c>
      <c r="C48" s="4">
        <f>VLOOKUP(A48,[1]Sheet0!$A$1:$E$475,5,FALSE)</f>
        <v>0</v>
      </c>
      <c r="D48" s="4">
        <v>4500</v>
      </c>
    </row>
    <row r="49" spans="1:4" x14ac:dyDescent="0.3">
      <c r="A49" s="1">
        <v>49</v>
      </c>
      <c r="B49" s="4" t="s">
        <v>30</v>
      </c>
      <c r="C49" s="4">
        <f>VLOOKUP(A49,[1]Sheet0!$A$1:$E$475,5,FALSE)</f>
        <v>175821.516</v>
      </c>
      <c r="D49" s="4">
        <v>122439.00199999999</v>
      </c>
    </row>
    <row r="50" spans="1:4" x14ac:dyDescent="0.3">
      <c r="A50" s="1">
        <v>50</v>
      </c>
      <c r="B50" s="4" t="s">
        <v>31</v>
      </c>
      <c r="C50" s="4">
        <f>VLOOKUP(A50,[1]Sheet0!$A$1:$E$475,5,FALSE)</f>
        <v>0</v>
      </c>
      <c r="D50" s="4">
        <v>0</v>
      </c>
    </row>
    <row r="51" spans="1:4" x14ac:dyDescent="0.3">
      <c r="A51" s="1">
        <v>51</v>
      </c>
      <c r="B51" s="4" t="s">
        <v>32</v>
      </c>
      <c r="C51" s="4">
        <f>VLOOKUP(A51,[1]Sheet0!$A$1:$E$475,5,FALSE)</f>
        <v>98738.250000000015</v>
      </c>
      <c r="D51" s="4">
        <v>251507.9</v>
      </c>
    </row>
    <row r="52" spans="1:4" x14ac:dyDescent="0.3">
      <c r="A52" s="1">
        <v>52</v>
      </c>
      <c r="B52" s="4" t="s">
        <v>33</v>
      </c>
      <c r="C52" s="4">
        <f>VLOOKUP(A52,[1]Sheet0!$A$1:$E$475,5,FALSE)</f>
        <v>0</v>
      </c>
      <c r="D52" s="4">
        <v>111232.001</v>
      </c>
    </row>
    <row r="53" spans="1:4" x14ac:dyDescent="0.3">
      <c r="A53" s="1">
        <v>53</v>
      </c>
      <c r="B53" s="4" t="s">
        <v>34</v>
      </c>
      <c r="C53" s="4">
        <f>VLOOKUP(A53,[1]Sheet0!$A$1:$E$475,5,FALSE)</f>
        <v>0</v>
      </c>
      <c r="D53" s="4">
        <v>0</v>
      </c>
    </row>
    <row r="54" spans="1:4" x14ac:dyDescent="0.3">
      <c r="A54" s="1">
        <v>54</v>
      </c>
      <c r="B54" s="4" t="s">
        <v>35</v>
      </c>
      <c r="C54" s="4">
        <f>VLOOKUP(A54,[1]Sheet0!$A$1:$E$475,5,FALSE)</f>
        <v>0</v>
      </c>
      <c r="D54" s="4">
        <v>1437803.8</v>
      </c>
    </row>
    <row r="55" spans="1:4" x14ac:dyDescent="0.3">
      <c r="A55" s="1">
        <v>55</v>
      </c>
      <c r="B55" s="5"/>
      <c r="C55" s="5"/>
      <c r="D55" s="5"/>
    </row>
    <row r="56" spans="1:4" x14ac:dyDescent="0.3">
      <c r="A56" s="1">
        <v>56</v>
      </c>
      <c r="B56" s="10" t="s">
        <v>36</v>
      </c>
      <c r="C56" s="10">
        <f>C40+C42</f>
        <v>2973277478.1190004</v>
      </c>
      <c r="D56" s="10">
        <f>D40+D42</f>
        <v>4616332787.1890001</v>
      </c>
    </row>
    <row r="57" spans="1:4" x14ac:dyDescent="0.3">
      <c r="A57" s="1">
        <v>57</v>
      </c>
      <c r="B57" s="5"/>
      <c r="C57" s="9"/>
      <c r="D57" s="9"/>
    </row>
    <row r="58" spans="1:4" x14ac:dyDescent="0.3">
      <c r="A58" s="1">
        <v>58</v>
      </c>
      <c r="B58" s="10" t="s">
        <v>37</v>
      </c>
      <c r="C58" s="10">
        <f>C24-C56</f>
        <v>356673196.37099886</v>
      </c>
      <c r="D58" s="10">
        <f>D24-D56</f>
        <v>497889957.96099949</v>
      </c>
    </row>
    <row r="59" spans="1:4" x14ac:dyDescent="0.3">
      <c r="A59" s="1">
        <v>59</v>
      </c>
      <c r="B59" s="5"/>
      <c r="C59" s="9"/>
      <c r="D59" s="9"/>
    </row>
    <row r="60" spans="1:4" x14ac:dyDescent="0.3">
      <c r="A60" s="1">
        <v>60</v>
      </c>
      <c r="B60" s="10" t="s">
        <v>38</v>
      </c>
      <c r="C60" s="11">
        <f>C58/C24%</f>
        <v>10.711065455215049</v>
      </c>
      <c r="D60" s="11">
        <f>D58/D24%</f>
        <v>9.7353983737444043</v>
      </c>
    </row>
    <row r="61" spans="1:4" x14ac:dyDescent="0.3">
      <c r="A61" s="1">
        <v>61</v>
      </c>
      <c r="B61" s="12" t="s">
        <v>39</v>
      </c>
      <c r="C61" s="13"/>
      <c r="D61" s="13"/>
    </row>
    <row r="62" spans="1:4" x14ac:dyDescent="0.3">
      <c r="A62" s="1">
        <v>62</v>
      </c>
      <c r="B62" s="5"/>
      <c r="C62" s="9"/>
      <c r="D62" s="9"/>
    </row>
    <row r="63" spans="1:4" x14ac:dyDescent="0.3">
      <c r="A63" s="1">
        <v>63</v>
      </c>
      <c r="B63" s="10" t="s">
        <v>40</v>
      </c>
      <c r="C63" s="10">
        <f t="shared" ref="C63:D63" si="8">SUM(C64:C68)</f>
        <v>25344491.390000001</v>
      </c>
      <c r="D63" s="10">
        <f t="shared" si="8"/>
        <v>33616872.100000001</v>
      </c>
    </row>
    <row r="64" spans="1:4" x14ac:dyDescent="0.3">
      <c r="A64" s="1">
        <v>64</v>
      </c>
      <c r="B64" s="4" t="s">
        <v>41</v>
      </c>
      <c r="C64" s="4">
        <f>VLOOKUP(A64,[1]Sheet0!$A$1:$E$475,5,FALSE)</f>
        <v>18180131</v>
      </c>
      <c r="D64" s="4">
        <v>28824529</v>
      </c>
    </row>
    <row r="65" spans="1:4" x14ac:dyDescent="0.3">
      <c r="A65" s="1">
        <v>65</v>
      </c>
      <c r="B65" s="4" t="s">
        <v>42</v>
      </c>
      <c r="C65" s="4">
        <f>VLOOKUP(A65,[1]Sheet0!$A$1:$E$475,5,FALSE)</f>
        <v>246122.5</v>
      </c>
      <c r="D65" s="4">
        <v>547334.30000000005</v>
      </c>
    </row>
    <row r="66" spans="1:4" x14ac:dyDescent="0.3">
      <c r="A66" s="1">
        <v>66</v>
      </c>
      <c r="B66" s="4" t="s">
        <v>43</v>
      </c>
      <c r="C66" s="4">
        <f>VLOOKUP(A66,[1]Sheet0!$A$1:$E$475,5,FALSE)</f>
        <v>6899841.8899999997</v>
      </c>
      <c r="D66" s="4">
        <v>4188579.8</v>
      </c>
    </row>
    <row r="67" spans="1:4" x14ac:dyDescent="0.3">
      <c r="A67" s="1">
        <v>67</v>
      </c>
      <c r="B67" s="4" t="s">
        <v>44</v>
      </c>
      <c r="C67" s="4">
        <f>VLOOKUP(A67,[1]Sheet0!$A$1:$E$475,5,FALSE)</f>
        <v>18396</v>
      </c>
      <c r="D67" s="4">
        <v>56429</v>
      </c>
    </row>
    <row r="68" spans="1:4" x14ac:dyDescent="0.3">
      <c r="A68" s="1">
        <v>68</v>
      </c>
      <c r="B68" s="4" t="s">
        <v>45</v>
      </c>
      <c r="C68" s="4">
        <f>VLOOKUP(A68,[1]Sheet0!$A$1:$E$475,5,FALSE)</f>
        <v>0</v>
      </c>
      <c r="D68" s="4">
        <v>0</v>
      </c>
    </row>
    <row r="69" spans="1:4" x14ac:dyDescent="0.3">
      <c r="A69" s="1">
        <v>69</v>
      </c>
      <c r="B69" s="5"/>
      <c r="C69" s="5"/>
      <c r="D69" s="5"/>
    </row>
    <row r="70" spans="1:4" x14ac:dyDescent="0.3">
      <c r="A70" s="1">
        <v>70</v>
      </c>
      <c r="B70" s="10" t="s">
        <v>46</v>
      </c>
      <c r="C70" s="10">
        <f t="shared" ref="C70:D70" si="9">C58-C63</f>
        <v>331328704.98099887</v>
      </c>
      <c r="D70" s="10">
        <f t="shared" si="9"/>
        <v>464273085.86099946</v>
      </c>
    </row>
    <row r="71" spans="1:4" x14ac:dyDescent="0.3">
      <c r="A71" s="1">
        <v>71</v>
      </c>
      <c r="B71" s="5"/>
      <c r="C71" s="5"/>
      <c r="D71" s="5"/>
    </row>
    <row r="72" spans="1:4" x14ac:dyDescent="0.3">
      <c r="A72" s="1">
        <v>72</v>
      </c>
      <c r="B72" s="10" t="s">
        <v>47</v>
      </c>
      <c r="C72" s="11">
        <f>C70/C24%</f>
        <v>9.9499583438047097</v>
      </c>
      <c r="D72" s="11">
        <f>D70/D24%</f>
        <v>9.0780771389217687</v>
      </c>
    </row>
    <row r="73" spans="1:4" x14ac:dyDescent="0.3">
      <c r="A73" s="1">
        <v>73</v>
      </c>
      <c r="B73" s="5"/>
      <c r="C73" s="5"/>
      <c r="D73" s="5"/>
    </row>
    <row r="74" spans="1:4" x14ac:dyDescent="0.3">
      <c r="A74" s="1">
        <v>74</v>
      </c>
      <c r="B74" s="10" t="s">
        <v>48</v>
      </c>
      <c r="C74" s="10">
        <f t="shared" ref="C74:D74" si="10">C76+C107+C129+C147+C166+C184+C198+C220+C242</f>
        <v>90069197.138000011</v>
      </c>
      <c r="D74" s="10">
        <f t="shared" si="10"/>
        <v>115490975.69900002</v>
      </c>
    </row>
    <row r="75" spans="1:4" x14ac:dyDescent="0.3">
      <c r="A75" s="1">
        <v>75</v>
      </c>
      <c r="B75" s="5"/>
      <c r="C75" s="5"/>
      <c r="D75" s="5"/>
    </row>
    <row r="76" spans="1:4" x14ac:dyDescent="0.3">
      <c r="A76" s="1">
        <v>76</v>
      </c>
      <c r="B76" s="14" t="s">
        <v>49</v>
      </c>
      <c r="C76" s="15">
        <f t="shared" ref="C76:D76" si="11">C78+C93</f>
        <v>1603802.7649999999</v>
      </c>
      <c r="D76" s="15">
        <f t="shared" si="11"/>
        <v>1525081.1899999997</v>
      </c>
    </row>
    <row r="77" spans="1:4" x14ac:dyDescent="0.3">
      <c r="A77" s="1">
        <v>77</v>
      </c>
      <c r="B77" s="5"/>
      <c r="C77" s="5"/>
      <c r="D77" s="5"/>
    </row>
    <row r="78" spans="1:4" x14ac:dyDescent="0.3">
      <c r="A78" s="1">
        <v>78</v>
      </c>
      <c r="B78" s="16" t="s">
        <v>50</v>
      </c>
      <c r="C78" s="7">
        <f t="shared" ref="C78:D78" si="12">SUM(C79:C90)</f>
        <v>1603802.7649999999</v>
      </c>
      <c r="D78" s="7">
        <f t="shared" si="12"/>
        <v>1498648.1289999997</v>
      </c>
    </row>
    <row r="79" spans="1:4" x14ac:dyDescent="0.3">
      <c r="A79" s="1">
        <v>79</v>
      </c>
      <c r="B79" s="4" t="s">
        <v>41</v>
      </c>
      <c r="C79" s="4">
        <f>VLOOKUP(A79,[1]Sheet0!$A$1:$E$475,5,FALSE)</f>
        <v>563847.277</v>
      </c>
      <c r="D79" s="4">
        <v>1077050.9990000001</v>
      </c>
    </row>
    <row r="80" spans="1:4" x14ac:dyDescent="0.3">
      <c r="A80" s="1">
        <v>80</v>
      </c>
      <c r="B80" s="4" t="s">
        <v>51</v>
      </c>
      <c r="C80" s="4">
        <f>VLOOKUP(A80,[1]Sheet0!$A$1:$E$475,5,FALSE)</f>
        <v>141666.65500000003</v>
      </c>
      <c r="D80" s="4">
        <v>181482.389</v>
      </c>
    </row>
    <row r="81" spans="1:4" x14ac:dyDescent="0.3">
      <c r="A81" s="1">
        <v>81</v>
      </c>
      <c r="B81" s="4" t="s">
        <v>52</v>
      </c>
      <c r="C81" s="4">
        <f>VLOOKUP(A81,[1]Sheet0!$A$1:$E$475,5,FALSE)</f>
        <v>0</v>
      </c>
      <c r="D81" s="4">
        <v>1562.001</v>
      </c>
    </row>
    <row r="82" spans="1:4" x14ac:dyDescent="0.3">
      <c r="A82" s="1">
        <v>82</v>
      </c>
      <c r="B82" s="4" t="s">
        <v>53</v>
      </c>
      <c r="C82" s="4">
        <f>VLOOKUP(A82,[1]Sheet0!$A$1:$E$475,5,FALSE)</f>
        <v>39945.798999999999</v>
      </c>
      <c r="D82" s="4">
        <v>32920</v>
      </c>
    </row>
    <row r="83" spans="1:4" x14ac:dyDescent="0.3">
      <c r="A83" s="1">
        <v>83</v>
      </c>
      <c r="B83" s="4" t="s">
        <v>54</v>
      </c>
      <c r="C83" s="4">
        <f>VLOOKUP(A83,[1]Sheet0!$A$1:$E$475,5,FALSE)</f>
        <v>113792.276</v>
      </c>
      <c r="D83" s="4">
        <v>0</v>
      </c>
    </row>
    <row r="84" spans="1:4" x14ac:dyDescent="0.3">
      <c r="A84" s="1">
        <v>84</v>
      </c>
      <c r="B84" s="4" t="s">
        <v>55</v>
      </c>
      <c r="C84" s="4">
        <f>VLOOKUP(A84,[1]Sheet0!$A$1:$E$475,5,FALSE)</f>
        <v>40422.808000000005</v>
      </c>
      <c r="D84" s="4">
        <v>50130.39</v>
      </c>
    </row>
    <row r="85" spans="1:4" x14ac:dyDescent="0.3">
      <c r="A85" s="1">
        <v>85</v>
      </c>
      <c r="B85" s="4" t="s">
        <v>44</v>
      </c>
      <c r="C85" s="4">
        <f>VLOOKUP(A85,[1]Sheet0!$A$1:$E$475,5,FALSE)</f>
        <v>390.00799999999998</v>
      </c>
      <c r="D85" s="4">
        <v>0</v>
      </c>
    </row>
    <row r="86" spans="1:4" x14ac:dyDescent="0.3">
      <c r="A86" s="1">
        <v>86</v>
      </c>
      <c r="B86" s="4" t="s">
        <v>56</v>
      </c>
      <c r="C86" s="4">
        <f>VLOOKUP(A86,[1]Sheet0!$A$1:$E$475,5,FALSE)</f>
        <v>30889.486999999997</v>
      </c>
      <c r="D86" s="4">
        <v>34417.849000000002</v>
      </c>
    </row>
    <row r="87" spans="1:4" x14ac:dyDescent="0.3">
      <c r="A87" s="1">
        <v>87</v>
      </c>
      <c r="B87" s="4" t="s">
        <v>42</v>
      </c>
      <c r="C87" s="4">
        <f>VLOOKUP(A87,[1]Sheet0!$A$1:$E$475,5,FALSE)</f>
        <v>20435.406999999999</v>
      </c>
      <c r="D87" s="4">
        <v>43254.000999999997</v>
      </c>
    </row>
    <row r="88" spans="1:4" x14ac:dyDescent="0.3">
      <c r="A88" s="1">
        <v>88</v>
      </c>
      <c r="B88" s="4" t="s">
        <v>57</v>
      </c>
      <c r="C88" s="4">
        <f>VLOOKUP(A88,[1]Sheet0!$A$1:$E$475,5,FALSE)</f>
        <v>652413.04799999995</v>
      </c>
      <c r="D88" s="4">
        <v>13120</v>
      </c>
    </row>
    <row r="89" spans="1:4" x14ac:dyDescent="0.3">
      <c r="A89" s="1">
        <v>89</v>
      </c>
      <c r="B89" s="4" t="s">
        <v>28</v>
      </c>
      <c r="C89" s="4">
        <f>VLOOKUP(A89,[1]Sheet0!$A$1:$E$475,5,FALSE)</f>
        <v>0</v>
      </c>
      <c r="D89" s="4">
        <v>0</v>
      </c>
    </row>
    <row r="90" spans="1:4" x14ac:dyDescent="0.3">
      <c r="A90" s="1">
        <v>90</v>
      </c>
      <c r="B90" s="4" t="s">
        <v>58</v>
      </c>
      <c r="C90" s="4">
        <f>VLOOKUP(A90,[1]Sheet0!$A$1:$E$475,5,FALSE)</f>
        <v>0</v>
      </c>
      <c r="D90" s="4">
        <v>64710.5</v>
      </c>
    </row>
    <row r="91" spans="1:4" x14ac:dyDescent="0.3">
      <c r="A91" s="1">
        <v>91</v>
      </c>
      <c r="B91" s="17" t="s">
        <v>17</v>
      </c>
      <c r="C91" s="4">
        <f>VLOOKUP(A91,[1]Sheet0!$A$1:$E$475,5,FALSE)</f>
        <v>0</v>
      </c>
      <c r="D91" s="4"/>
    </row>
    <row r="92" spans="1:4" x14ac:dyDescent="0.3">
      <c r="A92" s="1">
        <v>92</v>
      </c>
      <c r="B92" s="5"/>
      <c r="C92" s="5"/>
      <c r="D92" s="5"/>
    </row>
    <row r="93" spans="1:4" x14ac:dyDescent="0.3">
      <c r="A93" s="1">
        <v>93</v>
      </c>
      <c r="B93" s="16" t="s">
        <v>59</v>
      </c>
      <c r="C93" s="7">
        <f t="shared" ref="C93:D93" si="13">SUM(C94:C105)</f>
        <v>0</v>
      </c>
      <c r="D93" s="7">
        <f t="shared" si="13"/>
        <v>26433.061000000002</v>
      </c>
    </row>
    <row r="94" spans="1:4" x14ac:dyDescent="0.3">
      <c r="A94" s="1">
        <v>94</v>
      </c>
      <c r="B94" s="4" t="s">
        <v>51</v>
      </c>
      <c r="C94" s="4">
        <f>VLOOKUP(A94,[1]Sheet0!$A$1:$E$475,5,FALSE)</f>
        <v>0</v>
      </c>
      <c r="D94" s="4">
        <v>26433.061000000002</v>
      </c>
    </row>
    <row r="95" spans="1:4" x14ac:dyDescent="0.3">
      <c r="A95" s="1">
        <v>95</v>
      </c>
      <c r="B95" s="4" t="s">
        <v>54</v>
      </c>
      <c r="C95" s="4">
        <f>VLOOKUP(A95,[1]Sheet0!$A$1:$E$475,5,FALSE)</f>
        <v>0</v>
      </c>
      <c r="D95" s="4">
        <v>0</v>
      </c>
    </row>
    <row r="96" spans="1:4" x14ac:dyDescent="0.3">
      <c r="A96" s="1">
        <v>96</v>
      </c>
      <c r="B96" s="4" t="s">
        <v>55</v>
      </c>
      <c r="C96" s="4">
        <f>VLOOKUP(A96,[1]Sheet0!$A$1:$E$475,5,FALSE)</f>
        <v>0</v>
      </c>
      <c r="D96" s="4">
        <v>0</v>
      </c>
    </row>
    <row r="97" spans="1:4" x14ac:dyDescent="0.3">
      <c r="A97" s="1">
        <v>97</v>
      </c>
      <c r="B97" s="4" t="s">
        <v>41</v>
      </c>
      <c r="C97" s="4">
        <f>VLOOKUP(A97,[1]Sheet0!$A$1:$E$475,5,FALSE)</f>
        <v>0</v>
      </c>
      <c r="D97" s="4">
        <v>0</v>
      </c>
    </row>
    <row r="98" spans="1:4" x14ac:dyDescent="0.3">
      <c r="A98" s="1">
        <v>98</v>
      </c>
      <c r="B98" s="4" t="s">
        <v>57</v>
      </c>
      <c r="C98" s="4">
        <f>VLOOKUP(A98,[1]Sheet0!$A$1:$E$475,5,FALSE)</f>
        <v>0</v>
      </c>
      <c r="D98" s="4">
        <v>0</v>
      </c>
    </row>
    <row r="99" spans="1:4" x14ac:dyDescent="0.3">
      <c r="A99" s="1">
        <v>99</v>
      </c>
      <c r="B99" s="4" t="s">
        <v>28</v>
      </c>
      <c r="C99" s="4">
        <f>VLOOKUP(A99,[1]Sheet0!$A$1:$E$475,5,FALSE)</f>
        <v>0</v>
      </c>
      <c r="D99" s="4">
        <v>0</v>
      </c>
    </row>
    <row r="100" spans="1:4" x14ac:dyDescent="0.3">
      <c r="A100" s="1">
        <v>100</v>
      </c>
      <c r="B100" s="4" t="s">
        <v>52</v>
      </c>
      <c r="C100" s="4">
        <f>VLOOKUP(A100,[1]Sheet0!$A$1:$E$475,5,FALSE)</f>
        <v>0</v>
      </c>
      <c r="D100" s="4">
        <v>0</v>
      </c>
    </row>
    <row r="101" spans="1:4" x14ac:dyDescent="0.3">
      <c r="A101" s="1">
        <v>101</v>
      </c>
      <c r="B101" s="4" t="s">
        <v>53</v>
      </c>
      <c r="C101" s="4">
        <f>VLOOKUP(A101,[1]Sheet0!$A$1:$E$475,5,FALSE)</f>
        <v>0</v>
      </c>
      <c r="D101" s="4">
        <v>0</v>
      </c>
    </row>
    <row r="102" spans="1:4" x14ac:dyDescent="0.3">
      <c r="A102" s="1">
        <v>102</v>
      </c>
      <c r="B102" s="4" t="s">
        <v>58</v>
      </c>
      <c r="C102" s="4">
        <f>VLOOKUP(A102,[1]Sheet0!$A$1:$E$475,5,FALSE)</f>
        <v>0</v>
      </c>
      <c r="D102" s="4">
        <v>0</v>
      </c>
    </row>
    <row r="103" spans="1:4" x14ac:dyDescent="0.3">
      <c r="A103" s="1">
        <v>103</v>
      </c>
      <c r="B103" s="4" t="s">
        <v>44</v>
      </c>
      <c r="C103" s="4">
        <f>VLOOKUP(A103,[1]Sheet0!$A$1:$E$475,5,FALSE)</f>
        <v>0</v>
      </c>
      <c r="D103" s="4">
        <v>0</v>
      </c>
    </row>
    <row r="104" spans="1:4" x14ac:dyDescent="0.3">
      <c r="A104" s="1">
        <v>104</v>
      </c>
      <c r="B104" s="4" t="s">
        <v>56</v>
      </c>
      <c r="C104" s="4">
        <f>VLOOKUP(A104,[1]Sheet0!$A$1:$E$475,5,FALSE)</f>
        <v>0</v>
      </c>
      <c r="D104" s="4">
        <v>0</v>
      </c>
    </row>
    <row r="105" spans="1:4" x14ac:dyDescent="0.3">
      <c r="A105" s="1">
        <v>105</v>
      </c>
      <c r="B105" s="4" t="s">
        <v>42</v>
      </c>
      <c r="C105" s="4">
        <f>VLOOKUP(A105,[1]Sheet0!$A$1:$E$475,5,FALSE)</f>
        <v>0</v>
      </c>
      <c r="D105" s="4">
        <v>0</v>
      </c>
    </row>
    <row r="106" spans="1:4" x14ac:dyDescent="0.3">
      <c r="A106" s="1">
        <v>106</v>
      </c>
      <c r="B106" s="5"/>
      <c r="C106" s="5"/>
      <c r="D106" s="5"/>
    </row>
    <row r="107" spans="1:4" x14ac:dyDescent="0.3">
      <c r="A107" s="1">
        <v>107</v>
      </c>
      <c r="B107" s="14" t="s">
        <v>60</v>
      </c>
      <c r="C107" s="15">
        <f t="shared" ref="C107:D107" si="14">C109+C119</f>
        <v>244874.897</v>
      </c>
      <c r="D107" s="15">
        <f t="shared" si="14"/>
        <v>423614.49900000001</v>
      </c>
    </row>
    <row r="108" spans="1:4" x14ac:dyDescent="0.3">
      <c r="A108" s="1">
        <v>108</v>
      </c>
      <c r="B108" s="5"/>
      <c r="C108" s="9"/>
      <c r="D108" s="9"/>
    </row>
    <row r="109" spans="1:4" x14ac:dyDescent="0.3">
      <c r="A109" s="1">
        <v>109</v>
      </c>
      <c r="B109" s="16" t="s">
        <v>61</v>
      </c>
      <c r="C109" s="7">
        <f t="shared" ref="C109:D109" si="15">SUM(C110:C117)</f>
        <v>244874.897</v>
      </c>
      <c r="D109" s="7">
        <f t="shared" si="15"/>
        <v>423614.49900000001</v>
      </c>
    </row>
    <row r="110" spans="1:4" x14ac:dyDescent="0.3">
      <c r="A110" s="1">
        <v>110</v>
      </c>
      <c r="B110" s="4" t="s">
        <v>53</v>
      </c>
      <c r="C110" s="4">
        <f>VLOOKUP(A110,[1]Sheet0!$A$1:$E$475,5,FALSE)</f>
        <v>0</v>
      </c>
      <c r="D110" s="4">
        <v>0</v>
      </c>
    </row>
    <row r="111" spans="1:4" x14ac:dyDescent="0.3">
      <c r="A111" s="1">
        <v>111</v>
      </c>
      <c r="B111" s="4" t="s">
        <v>58</v>
      </c>
      <c r="C111" s="4">
        <f>VLOOKUP(A111,[1]Sheet0!$A$1:$E$475,5,FALSE)</f>
        <v>26400.527999999995</v>
      </c>
      <c r="D111" s="4">
        <v>121250</v>
      </c>
    </row>
    <row r="112" spans="1:4" x14ac:dyDescent="0.3">
      <c r="A112" s="1">
        <v>112</v>
      </c>
      <c r="B112" s="4" t="s">
        <v>41</v>
      </c>
      <c r="C112" s="4">
        <f>VLOOKUP(A112,[1]Sheet0!$A$1:$E$475,5,FALSE)</f>
        <v>219543.39</v>
      </c>
      <c r="D112" s="4">
        <v>266867</v>
      </c>
    </row>
    <row r="113" spans="1:4" x14ac:dyDescent="0.3">
      <c r="A113" s="1">
        <v>113</v>
      </c>
      <c r="B113" s="4" t="s">
        <v>42</v>
      </c>
      <c r="C113" s="4">
        <f>VLOOKUP(A113,[1]Sheet0!$A$1:$E$475,5,FALSE)</f>
        <v>0</v>
      </c>
      <c r="D113" s="4">
        <v>35840</v>
      </c>
    </row>
    <row r="114" spans="1:4" x14ac:dyDescent="0.3">
      <c r="A114" s="1">
        <v>114</v>
      </c>
      <c r="B114" s="4" t="s">
        <v>57</v>
      </c>
      <c r="C114" s="4">
        <f>VLOOKUP(A114,[1]Sheet0!$A$1:$E$475,5,FALSE)</f>
        <v>-1069.021</v>
      </c>
      <c r="D114" s="4">
        <v>-2052.0010000000002</v>
      </c>
    </row>
    <row r="115" spans="1:4" x14ac:dyDescent="0.3">
      <c r="A115" s="1">
        <v>115</v>
      </c>
      <c r="B115" s="4" t="s">
        <v>51</v>
      </c>
      <c r="C115" s="4">
        <f>VLOOKUP(A115,[1]Sheet0!$A$1:$E$475,5,FALSE)</f>
        <v>0</v>
      </c>
      <c r="D115" s="4">
        <v>1709.5</v>
      </c>
    </row>
    <row r="116" spans="1:4" x14ac:dyDescent="0.3">
      <c r="A116" s="1">
        <v>116</v>
      </c>
      <c r="B116" s="4" t="s">
        <v>55</v>
      </c>
      <c r="C116" s="4">
        <f>VLOOKUP(A116,[1]Sheet0!$A$1:$E$475,5,FALSE)</f>
        <v>0</v>
      </c>
      <c r="D116" s="4">
        <v>0</v>
      </c>
    </row>
    <row r="117" spans="1:4" x14ac:dyDescent="0.3">
      <c r="A117" s="1">
        <v>117</v>
      </c>
      <c r="B117" s="4" t="s">
        <v>44</v>
      </c>
      <c r="C117" s="4">
        <f>VLOOKUP(A117,[1]Sheet0!$A$1:$E$475,5,FALSE)</f>
        <v>0</v>
      </c>
      <c r="D117" s="4">
        <v>0</v>
      </c>
    </row>
    <row r="118" spans="1:4" x14ac:dyDescent="0.3">
      <c r="A118" s="1">
        <v>118</v>
      </c>
      <c r="B118" s="5"/>
      <c r="C118" s="5"/>
      <c r="D118" s="5"/>
    </row>
    <row r="119" spans="1:4" x14ac:dyDescent="0.3">
      <c r="A119" s="1">
        <v>119</v>
      </c>
      <c r="B119" s="16" t="s">
        <v>62</v>
      </c>
      <c r="C119" s="16">
        <f t="shared" ref="C119:D119" si="16">SUM(C120:C127)</f>
        <v>0</v>
      </c>
      <c r="D119" s="16">
        <f t="shared" si="16"/>
        <v>0</v>
      </c>
    </row>
    <row r="120" spans="1:4" x14ac:dyDescent="0.3">
      <c r="A120" s="1">
        <v>120</v>
      </c>
      <c r="B120" s="4" t="s">
        <v>53</v>
      </c>
      <c r="C120" s="4">
        <f>VLOOKUP(A120,[1]Sheet0!$A$1:$E$475,5,FALSE)</f>
        <v>0</v>
      </c>
      <c r="D120" s="4">
        <v>0</v>
      </c>
    </row>
    <row r="121" spans="1:4" x14ac:dyDescent="0.3">
      <c r="A121" s="1">
        <v>121</v>
      </c>
      <c r="B121" s="4" t="s">
        <v>42</v>
      </c>
      <c r="C121" s="4">
        <f>VLOOKUP(A121,[1]Sheet0!$A$1:$E$475,5,FALSE)</f>
        <v>0</v>
      </c>
      <c r="D121" s="4">
        <v>0</v>
      </c>
    </row>
    <row r="122" spans="1:4" x14ac:dyDescent="0.3">
      <c r="A122" s="1">
        <v>122</v>
      </c>
      <c r="B122" s="4" t="s">
        <v>57</v>
      </c>
      <c r="C122" s="4">
        <f>VLOOKUP(A122,[1]Sheet0!$A$1:$E$475,5,FALSE)</f>
        <v>0</v>
      </c>
      <c r="D122" s="4">
        <v>0</v>
      </c>
    </row>
    <row r="123" spans="1:4" x14ac:dyDescent="0.3">
      <c r="A123" s="1">
        <v>123</v>
      </c>
      <c r="B123" s="4" t="s">
        <v>51</v>
      </c>
      <c r="C123" s="4">
        <f>VLOOKUP(A123,[1]Sheet0!$A$1:$E$475,5,FALSE)</f>
        <v>0</v>
      </c>
      <c r="D123" s="4">
        <v>0</v>
      </c>
    </row>
    <row r="124" spans="1:4" x14ac:dyDescent="0.3">
      <c r="A124" s="1">
        <v>124</v>
      </c>
      <c r="B124" s="4" t="s">
        <v>58</v>
      </c>
      <c r="C124" s="4">
        <f>VLOOKUP(A124,[1]Sheet0!$A$1:$E$475,5,FALSE)</f>
        <v>0</v>
      </c>
      <c r="D124" s="4">
        <v>0</v>
      </c>
    </row>
    <row r="125" spans="1:4" x14ac:dyDescent="0.3">
      <c r="A125" s="1">
        <v>125</v>
      </c>
      <c r="B125" s="4" t="s">
        <v>55</v>
      </c>
      <c r="C125" s="4">
        <f>VLOOKUP(A125,[1]Sheet0!$A$1:$E$475,5,FALSE)</f>
        <v>0</v>
      </c>
      <c r="D125" s="4">
        <v>0</v>
      </c>
    </row>
    <row r="126" spans="1:4" x14ac:dyDescent="0.3">
      <c r="A126" s="1">
        <v>126</v>
      </c>
      <c r="B126" s="4" t="s">
        <v>41</v>
      </c>
      <c r="C126" s="4">
        <f>VLOOKUP(A126,[1]Sheet0!$A$1:$E$475,5,FALSE)</f>
        <v>0</v>
      </c>
      <c r="D126" s="4">
        <v>0</v>
      </c>
    </row>
    <row r="127" spans="1:4" x14ac:dyDescent="0.3">
      <c r="A127" s="1">
        <v>127</v>
      </c>
      <c r="B127" s="4" t="s">
        <v>44</v>
      </c>
      <c r="C127" s="4">
        <f>VLOOKUP(A127,[1]Sheet0!$A$1:$E$475,5,FALSE)</f>
        <v>0</v>
      </c>
      <c r="D127" s="4">
        <v>0</v>
      </c>
    </row>
    <row r="128" spans="1:4" x14ac:dyDescent="0.3">
      <c r="A128" s="1">
        <v>128</v>
      </c>
      <c r="B128" s="5"/>
      <c r="C128" s="5"/>
      <c r="D128" s="5"/>
    </row>
    <row r="129" spans="1:4" x14ac:dyDescent="0.3">
      <c r="A129" s="1">
        <v>129</v>
      </c>
      <c r="B129" s="14" t="s">
        <v>63</v>
      </c>
      <c r="C129" s="15">
        <f t="shared" ref="C129:D129" si="17">C131+C143</f>
        <v>21707885.066</v>
      </c>
      <c r="D129" s="15">
        <f t="shared" si="17"/>
        <v>19183307.956</v>
      </c>
    </row>
    <row r="130" spans="1:4" x14ac:dyDescent="0.3">
      <c r="A130" s="1">
        <v>130</v>
      </c>
      <c r="B130" s="5"/>
      <c r="C130" s="8"/>
      <c r="D130" s="8"/>
    </row>
    <row r="131" spans="1:4" x14ac:dyDescent="0.3">
      <c r="A131" s="1">
        <v>131</v>
      </c>
      <c r="B131" s="16" t="s">
        <v>64</v>
      </c>
      <c r="C131" s="7">
        <f t="shared" ref="C131:D131" si="18">SUM(C132:C141)</f>
        <v>21707885.066</v>
      </c>
      <c r="D131" s="7">
        <f t="shared" si="18"/>
        <v>19183307.956</v>
      </c>
    </row>
    <row r="132" spans="1:4" x14ac:dyDescent="0.3">
      <c r="A132" s="1">
        <v>132</v>
      </c>
      <c r="B132" s="4" t="s">
        <v>65</v>
      </c>
      <c r="C132" s="4">
        <f>VLOOKUP(A132,[1]Sheet0!$A$1:$E$475,5,FALSE)</f>
        <v>18249408.247000001</v>
      </c>
      <c r="D132" s="4">
        <v>15338079.911</v>
      </c>
    </row>
    <row r="133" spans="1:4" x14ac:dyDescent="0.3">
      <c r="A133" s="1">
        <v>133</v>
      </c>
      <c r="B133" s="4" t="s">
        <v>27</v>
      </c>
      <c r="C133" s="4">
        <f>VLOOKUP(A133,[1]Sheet0!$A$1:$E$475,5,FALSE)</f>
        <v>689532.79099999997</v>
      </c>
      <c r="D133" s="4">
        <v>479692.65299999999</v>
      </c>
    </row>
    <row r="134" spans="1:4" x14ac:dyDescent="0.3">
      <c r="A134" s="1">
        <v>134</v>
      </c>
      <c r="B134" s="4" t="s">
        <v>66</v>
      </c>
      <c r="C134" s="4">
        <f>VLOOKUP(A134,[1]Sheet0!$A$1:$E$475,5,FALSE)</f>
        <v>2419.049</v>
      </c>
      <c r="D134" s="4">
        <v>1993</v>
      </c>
    </row>
    <row r="135" spans="1:4" x14ac:dyDescent="0.3">
      <c r="A135" s="1">
        <v>135</v>
      </c>
      <c r="B135" s="4" t="s">
        <v>51</v>
      </c>
      <c r="C135" s="4">
        <f>VLOOKUP(A135,[1]Sheet0!$A$1:$E$475,5,FALSE)</f>
        <v>5614.7619999999997</v>
      </c>
      <c r="D135" s="4">
        <v>18234.37</v>
      </c>
    </row>
    <row r="136" spans="1:4" x14ac:dyDescent="0.3">
      <c r="A136" s="1">
        <v>136</v>
      </c>
      <c r="B136" s="4" t="s">
        <v>55</v>
      </c>
      <c r="C136" s="4">
        <f>VLOOKUP(A136,[1]Sheet0!$A$1:$E$475,5,FALSE)</f>
        <v>16242.325000000001</v>
      </c>
      <c r="D136" s="4">
        <v>41383.760999999999</v>
      </c>
    </row>
    <row r="137" spans="1:4" x14ac:dyDescent="0.3">
      <c r="A137" s="1">
        <v>137</v>
      </c>
      <c r="B137" s="4" t="s">
        <v>41</v>
      </c>
      <c r="C137" s="4">
        <f>VLOOKUP(A137,[1]Sheet0!$A$1:$E$475,5,FALSE)</f>
        <v>2645355.9060000004</v>
      </c>
      <c r="D137" s="4">
        <v>3110909.0019999999</v>
      </c>
    </row>
    <row r="138" spans="1:4" x14ac:dyDescent="0.3">
      <c r="A138" s="1">
        <v>138</v>
      </c>
      <c r="B138" s="4" t="s">
        <v>44</v>
      </c>
      <c r="C138" s="4">
        <f>VLOOKUP(A138,[1]Sheet0!$A$1:$E$475,5,FALSE)</f>
        <v>6000.12</v>
      </c>
      <c r="D138" s="4">
        <v>3000</v>
      </c>
    </row>
    <row r="139" spans="1:4" x14ac:dyDescent="0.3">
      <c r="A139" s="1">
        <v>139</v>
      </c>
      <c r="B139" s="4" t="s">
        <v>42</v>
      </c>
      <c r="C139" s="4">
        <f>VLOOKUP(A139,[1]Sheet0!$A$1:$E$475,5,FALSE)</f>
        <v>86046.722000000009</v>
      </c>
      <c r="D139" s="4">
        <v>94057.001000000004</v>
      </c>
    </row>
    <row r="140" spans="1:4" x14ac:dyDescent="0.3">
      <c r="A140" s="1">
        <v>140</v>
      </c>
      <c r="B140" s="4" t="s">
        <v>57</v>
      </c>
      <c r="C140" s="4">
        <f>VLOOKUP(A140,[1]Sheet0!$A$1:$E$475,5,FALSE)</f>
        <v>7265.1440000000002</v>
      </c>
      <c r="D140" s="4">
        <v>95958.258000000002</v>
      </c>
    </row>
    <row r="141" spans="1:4" x14ac:dyDescent="0.3">
      <c r="A141" s="1">
        <v>141</v>
      </c>
      <c r="B141" s="4" t="s">
        <v>45</v>
      </c>
      <c r="C141" s="4">
        <f>VLOOKUP(A141,[1]Sheet0!$A$1:$E$475,5,FALSE)</f>
        <v>0</v>
      </c>
      <c r="D141" s="4">
        <v>0</v>
      </c>
    </row>
    <row r="142" spans="1:4" x14ac:dyDescent="0.3">
      <c r="A142" s="1">
        <v>142</v>
      </c>
      <c r="B142" s="5"/>
      <c r="C142" s="5"/>
      <c r="D142" s="5"/>
    </row>
    <row r="143" spans="1:4" x14ac:dyDescent="0.3">
      <c r="A143" s="1">
        <v>143</v>
      </c>
      <c r="B143" s="16" t="s">
        <v>67</v>
      </c>
      <c r="C143" s="16">
        <f t="shared" ref="C143:D143" si="19">SUM(C144:C145)</f>
        <v>0</v>
      </c>
      <c r="D143" s="16">
        <f t="shared" si="19"/>
        <v>0</v>
      </c>
    </row>
    <row r="144" spans="1:4" x14ac:dyDescent="0.3">
      <c r="A144" s="1">
        <v>144</v>
      </c>
      <c r="B144" s="4" t="s">
        <v>41</v>
      </c>
      <c r="C144" s="4">
        <f>VLOOKUP(A144,[1]Sheet0!$A$1:$E$475,5,FALSE)</f>
        <v>0</v>
      </c>
      <c r="D144" s="4">
        <v>0</v>
      </c>
    </row>
    <row r="145" spans="1:4" x14ac:dyDescent="0.3">
      <c r="A145" s="1">
        <v>145</v>
      </c>
      <c r="B145" s="4" t="s">
        <v>57</v>
      </c>
      <c r="C145" s="4">
        <f>VLOOKUP(A145,[1]Sheet0!$A$1:$E$475,5,FALSE)</f>
        <v>0</v>
      </c>
      <c r="D145" s="4">
        <v>0</v>
      </c>
    </row>
    <row r="146" spans="1:4" x14ac:dyDescent="0.3">
      <c r="A146" s="1">
        <v>146</v>
      </c>
      <c r="B146" s="5"/>
      <c r="C146" s="5"/>
      <c r="D146" s="5"/>
    </row>
    <row r="147" spans="1:4" x14ac:dyDescent="0.3">
      <c r="A147" s="1">
        <v>147</v>
      </c>
      <c r="B147" s="14" t="s">
        <v>68</v>
      </c>
      <c r="C147" s="15">
        <f t="shared" ref="C147:D147" si="20">C149+C162</f>
        <v>2016085.8310000002</v>
      </c>
      <c r="D147" s="15">
        <f t="shared" si="20"/>
        <v>1847241.5179999999</v>
      </c>
    </row>
    <row r="148" spans="1:4" x14ac:dyDescent="0.3">
      <c r="A148" s="1">
        <v>148</v>
      </c>
      <c r="B148" s="5"/>
      <c r="C148" s="8"/>
      <c r="D148" s="8"/>
    </row>
    <row r="149" spans="1:4" x14ac:dyDescent="0.3">
      <c r="A149" s="1">
        <v>149</v>
      </c>
      <c r="B149" s="16" t="s">
        <v>69</v>
      </c>
      <c r="C149" s="7">
        <f t="shared" ref="C149:D149" si="21">SUM(C150:C160)</f>
        <v>2016085.8310000002</v>
      </c>
      <c r="D149" s="7">
        <f t="shared" si="21"/>
        <v>1847241.5179999999</v>
      </c>
    </row>
    <row r="150" spans="1:4" x14ac:dyDescent="0.3">
      <c r="A150" s="1">
        <v>150</v>
      </c>
      <c r="B150" s="4" t="s">
        <v>27</v>
      </c>
      <c r="C150" s="4">
        <f>VLOOKUP(A150,[1]Sheet0!$A$1:$E$475,5,FALSE)</f>
        <v>118618.37399999998</v>
      </c>
      <c r="D150" s="4">
        <v>0</v>
      </c>
    </row>
    <row r="151" spans="1:4" x14ac:dyDescent="0.3">
      <c r="A151" s="1">
        <v>151</v>
      </c>
      <c r="B151" s="4" t="s">
        <v>66</v>
      </c>
      <c r="C151" s="4">
        <f>VLOOKUP(A151,[1]Sheet0!$A$1:$E$475,5,FALSE)</f>
        <v>9485.2290000000012</v>
      </c>
      <c r="D151" s="4">
        <v>10571.781000000001</v>
      </c>
    </row>
    <row r="152" spans="1:4" x14ac:dyDescent="0.3">
      <c r="A152" s="1">
        <v>152</v>
      </c>
      <c r="B152" s="4" t="s">
        <v>51</v>
      </c>
      <c r="C152" s="4">
        <f>VLOOKUP(A152,[1]Sheet0!$A$1:$E$475,5,FALSE)</f>
        <v>529.84999999999991</v>
      </c>
      <c r="D152" s="4">
        <v>999.52800000000002</v>
      </c>
    </row>
    <row r="153" spans="1:4" x14ac:dyDescent="0.3">
      <c r="A153" s="1">
        <v>153</v>
      </c>
      <c r="B153" s="4" t="s">
        <v>52</v>
      </c>
      <c r="C153" s="4">
        <f>VLOOKUP(A153,[1]Sheet0!$A$1:$E$475,5,FALSE)</f>
        <v>0</v>
      </c>
      <c r="D153" s="4">
        <v>0</v>
      </c>
    </row>
    <row r="154" spans="1:4" x14ac:dyDescent="0.3">
      <c r="A154" s="1">
        <v>154</v>
      </c>
      <c r="B154" s="4" t="s">
        <v>53</v>
      </c>
      <c r="C154" s="4">
        <f>VLOOKUP(A154,[1]Sheet0!$A$1:$E$475,5,FALSE)</f>
        <v>0</v>
      </c>
      <c r="D154" s="4">
        <v>80</v>
      </c>
    </row>
    <row r="155" spans="1:4" x14ac:dyDescent="0.3">
      <c r="A155" s="1">
        <v>155</v>
      </c>
      <c r="B155" s="4" t="s">
        <v>55</v>
      </c>
      <c r="C155" s="4">
        <f>VLOOKUP(A155,[1]Sheet0!$A$1:$E$475,5,FALSE)</f>
        <v>3700.0740000000005</v>
      </c>
      <c r="D155" s="4">
        <v>32287</v>
      </c>
    </row>
    <row r="156" spans="1:4" x14ac:dyDescent="0.3">
      <c r="A156" s="1">
        <v>156</v>
      </c>
      <c r="B156" s="4" t="s">
        <v>41</v>
      </c>
      <c r="C156" s="4">
        <f>VLOOKUP(A156,[1]Sheet0!$A$1:$E$475,5,FALSE)</f>
        <v>990971.81800000009</v>
      </c>
      <c r="D156" s="4">
        <v>1114332.9990000001</v>
      </c>
    </row>
    <row r="157" spans="1:4" x14ac:dyDescent="0.3">
      <c r="A157" s="1">
        <v>157</v>
      </c>
      <c r="B157" s="4" t="s">
        <v>44</v>
      </c>
      <c r="C157" s="4">
        <f>VLOOKUP(A157,[1]Sheet0!$A$1:$E$475,5,FALSE)</f>
        <v>0</v>
      </c>
      <c r="D157" s="4">
        <v>0</v>
      </c>
    </row>
    <row r="158" spans="1:4" x14ac:dyDescent="0.3">
      <c r="A158" s="1">
        <v>158</v>
      </c>
      <c r="B158" s="4" t="s">
        <v>42</v>
      </c>
      <c r="C158" s="4">
        <f>VLOOKUP(A158,[1]Sheet0!$A$1:$E$475,5,FALSE)</f>
        <v>510.01200000000006</v>
      </c>
      <c r="D158" s="4">
        <v>180</v>
      </c>
    </row>
    <row r="159" spans="1:4" x14ac:dyDescent="0.3">
      <c r="A159" s="1">
        <v>159</v>
      </c>
      <c r="B159" s="4" t="s">
        <v>57</v>
      </c>
      <c r="C159" s="4">
        <f>VLOOKUP(A159,[1]Sheet0!$A$1:$E$475,5,FALSE)</f>
        <v>-7232.143</v>
      </c>
      <c r="D159" s="4">
        <v>-7518.1580000000004</v>
      </c>
    </row>
    <row r="160" spans="1:4" x14ac:dyDescent="0.3">
      <c r="A160" s="1">
        <v>160</v>
      </c>
      <c r="B160" s="4" t="s">
        <v>70</v>
      </c>
      <c r="C160" s="4">
        <f>VLOOKUP(A160,[1]Sheet0!$A$1:$E$475,5,FALSE)</f>
        <v>899502.61699999997</v>
      </c>
      <c r="D160" s="4">
        <v>696308.36800000002</v>
      </c>
    </row>
    <row r="161" spans="1:4" x14ac:dyDescent="0.3">
      <c r="A161" s="1">
        <v>161</v>
      </c>
      <c r="B161" s="5"/>
      <c r="C161" s="5"/>
      <c r="D161" s="5"/>
    </row>
    <row r="162" spans="1:4" x14ac:dyDescent="0.3">
      <c r="A162" s="1">
        <v>162</v>
      </c>
      <c r="B162" s="16" t="s">
        <v>71</v>
      </c>
      <c r="C162" s="16">
        <f t="shared" ref="C162:D162" si="22">SUM(C163:C164)</f>
        <v>0</v>
      </c>
      <c r="D162" s="16">
        <f t="shared" si="22"/>
        <v>0</v>
      </c>
    </row>
    <row r="163" spans="1:4" x14ac:dyDescent="0.3">
      <c r="A163" s="1">
        <v>163</v>
      </c>
      <c r="B163" s="4" t="s">
        <v>57</v>
      </c>
      <c r="C163" s="4">
        <f>VLOOKUP(A163,[1]Sheet0!$A$1:$E$475,5,FALSE)</f>
        <v>0</v>
      </c>
      <c r="D163" s="4">
        <v>0</v>
      </c>
    </row>
    <row r="164" spans="1:4" x14ac:dyDescent="0.3">
      <c r="A164" s="1">
        <v>164</v>
      </c>
      <c r="B164" s="4" t="s">
        <v>42</v>
      </c>
      <c r="C164" s="4">
        <f>VLOOKUP(A164,[1]Sheet0!$A$1:$E$475,5,FALSE)</f>
        <v>0</v>
      </c>
      <c r="D164" s="4">
        <v>0</v>
      </c>
    </row>
    <row r="165" spans="1:4" x14ac:dyDescent="0.3">
      <c r="A165" s="1">
        <v>165</v>
      </c>
      <c r="B165" s="5"/>
      <c r="C165" s="5"/>
      <c r="D165" s="5"/>
    </row>
    <row r="166" spans="1:4" x14ac:dyDescent="0.3">
      <c r="A166" s="1">
        <v>166</v>
      </c>
      <c r="B166" s="14" t="s">
        <v>72</v>
      </c>
      <c r="C166" s="15">
        <f t="shared" ref="C166:D166" si="23">C168+C180</f>
        <v>550508.52500000002</v>
      </c>
      <c r="D166" s="15">
        <f t="shared" si="23"/>
        <v>2082615.469</v>
      </c>
    </row>
    <row r="167" spans="1:4" x14ac:dyDescent="0.3">
      <c r="A167" s="1">
        <v>167</v>
      </c>
      <c r="B167" s="5"/>
      <c r="C167" s="5"/>
      <c r="D167" s="5"/>
    </row>
    <row r="168" spans="1:4" x14ac:dyDescent="0.3">
      <c r="A168" s="1">
        <v>168</v>
      </c>
      <c r="B168" s="16" t="s">
        <v>73</v>
      </c>
      <c r="C168" s="7">
        <f t="shared" ref="C168:D168" si="24">SUM(C169:C178)</f>
        <v>550508.52500000002</v>
      </c>
      <c r="D168" s="7">
        <f t="shared" si="24"/>
        <v>2082615.469</v>
      </c>
    </row>
    <row r="169" spans="1:4" x14ac:dyDescent="0.3">
      <c r="A169" s="1">
        <v>169</v>
      </c>
      <c r="B169" s="4" t="s">
        <v>51</v>
      </c>
      <c r="C169" s="4">
        <f>VLOOKUP(A169,[1]Sheet0!$A$1:$E$475,5,FALSE)</f>
        <v>0</v>
      </c>
      <c r="D169" s="4">
        <v>1194.6189999999999</v>
      </c>
    </row>
    <row r="170" spans="1:4" x14ac:dyDescent="0.3">
      <c r="A170" s="1">
        <v>170</v>
      </c>
      <c r="B170" s="4" t="s">
        <v>53</v>
      </c>
      <c r="C170" s="4">
        <f>VLOOKUP(A170,[1]Sheet0!$A$1:$E$475,5,FALSE)</f>
        <v>0</v>
      </c>
      <c r="D170" s="4">
        <v>0</v>
      </c>
    </row>
    <row r="171" spans="1:4" x14ac:dyDescent="0.3">
      <c r="A171" s="1">
        <v>171</v>
      </c>
      <c r="B171" s="4" t="s">
        <v>41</v>
      </c>
      <c r="C171" s="4">
        <f>VLOOKUP(A171,[1]Sheet0!$A$1:$E$475,5,FALSE)</f>
        <v>129665.59300000001</v>
      </c>
      <c r="D171" s="4">
        <v>152997.00099999999</v>
      </c>
    </row>
    <row r="172" spans="1:4" x14ac:dyDescent="0.3">
      <c r="A172" s="1">
        <v>172</v>
      </c>
      <c r="B172" s="4" t="s">
        <v>42</v>
      </c>
      <c r="C172" s="4">
        <f>VLOOKUP(A172,[1]Sheet0!$A$1:$E$475,5,FALSE)</f>
        <v>80.002999999999986</v>
      </c>
      <c r="D172" s="4">
        <v>0</v>
      </c>
    </row>
    <row r="173" spans="1:4" x14ac:dyDescent="0.3">
      <c r="A173" s="1">
        <v>173</v>
      </c>
      <c r="B173" s="4" t="s">
        <v>57</v>
      </c>
      <c r="C173" s="4">
        <f>VLOOKUP(A173,[1]Sheet0!$A$1:$E$475,5,FALSE)</f>
        <v>650.01200000000006</v>
      </c>
      <c r="D173" s="4">
        <v>-2540</v>
      </c>
    </row>
    <row r="174" spans="1:4" x14ac:dyDescent="0.3">
      <c r="A174" s="1">
        <v>174</v>
      </c>
      <c r="B174" s="4" t="s">
        <v>74</v>
      </c>
      <c r="C174" s="4">
        <f>VLOOKUP(A174,[1]Sheet0!$A$1:$E$475,5,FALSE)</f>
        <v>420112.91700000002</v>
      </c>
      <c r="D174" s="4">
        <v>930213.84900000005</v>
      </c>
    </row>
    <row r="175" spans="1:4" x14ac:dyDescent="0.3">
      <c r="A175" s="1">
        <v>175</v>
      </c>
      <c r="B175" s="4" t="s">
        <v>27</v>
      </c>
      <c r="C175" s="4">
        <f>VLOOKUP(A175,[1]Sheet0!$A$1:$E$475,5,FALSE)</f>
        <v>0</v>
      </c>
      <c r="D175" s="4">
        <v>0</v>
      </c>
    </row>
    <row r="176" spans="1:4" x14ac:dyDescent="0.3">
      <c r="A176" s="1">
        <v>176</v>
      </c>
      <c r="B176" s="4" t="s">
        <v>52</v>
      </c>
      <c r="C176" s="4">
        <f>VLOOKUP(A176,[1]Sheet0!$A$1:$E$475,5,FALSE)</f>
        <v>0</v>
      </c>
      <c r="D176" s="4">
        <v>1000750</v>
      </c>
    </row>
    <row r="177" spans="1:4" x14ac:dyDescent="0.3">
      <c r="A177" s="1">
        <v>177</v>
      </c>
      <c r="B177" s="4" t="s">
        <v>55</v>
      </c>
      <c r="C177" s="4">
        <f>VLOOKUP(A177,[1]Sheet0!$A$1:$E$475,5,FALSE)</f>
        <v>0</v>
      </c>
      <c r="D177" s="4">
        <v>0</v>
      </c>
    </row>
    <row r="178" spans="1:4" x14ac:dyDescent="0.3">
      <c r="A178" s="1">
        <v>178</v>
      </c>
      <c r="B178" s="4" t="s">
        <v>44</v>
      </c>
      <c r="C178" s="4">
        <f>VLOOKUP(A178,[1]Sheet0!$A$1:$E$475,5,FALSE)</f>
        <v>0</v>
      </c>
      <c r="D178" s="4">
        <v>0</v>
      </c>
    </row>
    <row r="179" spans="1:4" x14ac:dyDescent="0.3">
      <c r="A179" s="1">
        <v>179</v>
      </c>
      <c r="B179" s="5"/>
      <c r="C179" s="5"/>
      <c r="D179" s="5"/>
    </row>
    <row r="180" spans="1:4" x14ac:dyDescent="0.3">
      <c r="A180" s="1">
        <v>180</v>
      </c>
      <c r="B180" s="16" t="s">
        <v>75</v>
      </c>
      <c r="C180" s="16">
        <v>0</v>
      </c>
      <c r="D180" s="16">
        <v>0</v>
      </c>
    </row>
    <row r="181" spans="1:4" x14ac:dyDescent="0.3">
      <c r="A181" s="1">
        <v>181</v>
      </c>
      <c r="B181" s="4" t="s">
        <v>51</v>
      </c>
      <c r="C181" s="4">
        <f>VLOOKUP(A181,[1]Sheet0!$A$1:$E$475,5,FALSE)</f>
        <v>0</v>
      </c>
      <c r="D181" s="4">
        <v>0</v>
      </c>
    </row>
    <row r="182" spans="1:4" x14ac:dyDescent="0.3">
      <c r="A182" s="1">
        <v>182</v>
      </c>
      <c r="B182" s="4" t="s">
        <v>57</v>
      </c>
      <c r="C182" s="4">
        <f>VLOOKUP(A182,[1]Sheet0!$A$1:$E$475,5,FALSE)</f>
        <v>0</v>
      </c>
      <c r="D182" s="4"/>
    </row>
    <row r="183" spans="1:4" x14ac:dyDescent="0.3">
      <c r="A183" s="1">
        <v>183</v>
      </c>
      <c r="B183" s="5"/>
      <c r="C183" s="5"/>
      <c r="D183" s="5"/>
    </row>
    <row r="184" spans="1:4" x14ac:dyDescent="0.3">
      <c r="A184" s="1">
        <v>184</v>
      </c>
      <c r="B184" s="14" t="s">
        <v>76</v>
      </c>
      <c r="C184" s="15">
        <f t="shared" ref="C184:D184" si="25">C186+C195</f>
        <v>242335.00800000003</v>
      </c>
      <c r="D184" s="15">
        <f t="shared" si="25"/>
        <v>241687.24199999997</v>
      </c>
    </row>
    <row r="185" spans="1:4" x14ac:dyDescent="0.3">
      <c r="A185" s="1">
        <v>185</v>
      </c>
      <c r="B185" s="5"/>
      <c r="C185" s="5"/>
      <c r="D185" s="5"/>
    </row>
    <row r="186" spans="1:4" x14ac:dyDescent="0.3">
      <c r="A186" s="1">
        <v>186</v>
      </c>
      <c r="B186" s="16" t="s">
        <v>77</v>
      </c>
      <c r="C186" s="7">
        <f t="shared" ref="C186:D186" si="26">SUM(C187:C193)</f>
        <v>242335.00800000003</v>
      </c>
      <c r="D186" s="7">
        <f t="shared" si="26"/>
        <v>241687.24199999997</v>
      </c>
    </row>
    <row r="187" spans="1:4" x14ac:dyDescent="0.3">
      <c r="A187" s="1">
        <v>187</v>
      </c>
      <c r="B187" s="4" t="s">
        <v>51</v>
      </c>
      <c r="C187" s="4">
        <f>VLOOKUP(A187,[1]Sheet0!$A$1:$E$475,5,FALSE)</f>
        <v>0</v>
      </c>
      <c r="D187" s="4">
        <v>23387.24</v>
      </c>
    </row>
    <row r="188" spans="1:4" x14ac:dyDescent="0.3">
      <c r="A188" s="1">
        <v>188</v>
      </c>
      <c r="B188" s="4" t="s">
        <v>41</v>
      </c>
      <c r="C188" s="4">
        <f>VLOOKUP(A188,[1]Sheet0!$A$1:$E$475,5,FALSE)</f>
        <v>141282.82700000002</v>
      </c>
      <c r="D188" s="4">
        <v>160584.00099999999</v>
      </c>
    </row>
    <row r="189" spans="1:4" x14ac:dyDescent="0.3">
      <c r="A189" s="1">
        <v>189</v>
      </c>
      <c r="B189" s="4" t="s">
        <v>57</v>
      </c>
      <c r="C189" s="4">
        <f>VLOOKUP(A189,[1]Sheet0!$A$1:$E$475,5,FALSE)</f>
        <v>101052.181</v>
      </c>
      <c r="D189" s="4">
        <v>-6527.9989999999998</v>
      </c>
    </row>
    <row r="190" spans="1:4" x14ac:dyDescent="0.3">
      <c r="A190" s="1">
        <v>190</v>
      </c>
      <c r="B190" s="4" t="s">
        <v>66</v>
      </c>
      <c r="C190" s="4">
        <f>VLOOKUP(A190,[1]Sheet0!$A$1:$E$475,5,FALSE)</f>
        <v>0</v>
      </c>
      <c r="D190" s="4">
        <v>104.999</v>
      </c>
    </row>
    <row r="191" spans="1:4" x14ac:dyDescent="0.3">
      <c r="A191" s="1">
        <v>191</v>
      </c>
      <c r="B191" s="4" t="s">
        <v>53</v>
      </c>
      <c r="C191" s="4">
        <f>VLOOKUP(A191,[1]Sheet0!$A$1:$E$475,5,FALSE)</f>
        <v>0</v>
      </c>
      <c r="D191" s="4">
        <v>0</v>
      </c>
    </row>
    <row r="192" spans="1:4" x14ac:dyDescent="0.3">
      <c r="A192" s="1">
        <v>192</v>
      </c>
      <c r="B192" s="4" t="s">
        <v>55</v>
      </c>
      <c r="C192" s="4">
        <f>VLOOKUP(A192,[1]Sheet0!$A$1:$E$475,5,FALSE)</f>
        <v>0</v>
      </c>
      <c r="D192" s="4">
        <v>0</v>
      </c>
    </row>
    <row r="193" spans="1:4" x14ac:dyDescent="0.3">
      <c r="A193" s="1">
        <v>193</v>
      </c>
      <c r="B193" s="4" t="s">
        <v>42</v>
      </c>
      <c r="C193" s="4">
        <f>VLOOKUP(A193,[1]Sheet0!$A$1:$E$475,5,FALSE)</f>
        <v>0</v>
      </c>
      <c r="D193" s="4">
        <v>64139.000999999997</v>
      </c>
    </row>
    <row r="194" spans="1:4" x14ac:dyDescent="0.3">
      <c r="A194" s="1">
        <v>194</v>
      </c>
      <c r="B194" s="5"/>
      <c r="C194" s="5"/>
      <c r="D194" s="5"/>
    </row>
    <row r="195" spans="1:4" x14ac:dyDescent="0.3">
      <c r="A195" s="1">
        <v>195</v>
      </c>
      <c r="B195" s="16" t="s">
        <v>78</v>
      </c>
      <c r="C195" s="16">
        <v>0</v>
      </c>
      <c r="D195" s="16">
        <v>0</v>
      </c>
    </row>
    <row r="196" spans="1:4" x14ac:dyDescent="0.3">
      <c r="A196" s="1">
        <v>196</v>
      </c>
      <c r="B196" s="4" t="s">
        <v>57</v>
      </c>
      <c r="C196" s="4">
        <f>VLOOKUP(A196,[1]Sheet0!$A$1:$E$475,5,FALSE)</f>
        <v>0</v>
      </c>
      <c r="D196" s="4">
        <v>0</v>
      </c>
    </row>
    <row r="197" spans="1:4" x14ac:dyDescent="0.3">
      <c r="A197" s="1">
        <v>197</v>
      </c>
      <c r="B197" s="5"/>
      <c r="C197" s="5"/>
      <c r="D197" s="5"/>
    </row>
    <row r="198" spans="1:4" x14ac:dyDescent="0.3">
      <c r="A198" s="1">
        <v>198</v>
      </c>
      <c r="B198" s="14" t="s">
        <v>79</v>
      </c>
      <c r="C198" s="15">
        <f t="shared" ref="C198:D198" si="27">C200+C217</f>
        <v>2069453.3110000002</v>
      </c>
      <c r="D198" s="15">
        <f t="shared" si="27"/>
        <v>2262190.4130000002</v>
      </c>
    </row>
    <row r="199" spans="1:4" x14ac:dyDescent="0.3">
      <c r="A199" s="1">
        <v>199</v>
      </c>
      <c r="B199" s="5"/>
      <c r="C199" s="5"/>
      <c r="D199" s="5"/>
    </row>
    <row r="200" spans="1:4" x14ac:dyDescent="0.3">
      <c r="A200" s="1">
        <v>200</v>
      </c>
      <c r="B200" s="16" t="s">
        <v>80</v>
      </c>
      <c r="C200" s="7">
        <f t="shared" ref="C200:D200" si="28">SUM(C201:C215)</f>
        <v>2069453.3110000002</v>
      </c>
      <c r="D200" s="7">
        <f t="shared" si="28"/>
        <v>2262190.4130000002</v>
      </c>
    </row>
    <row r="201" spans="1:4" x14ac:dyDescent="0.3">
      <c r="A201" s="1">
        <v>201</v>
      </c>
      <c r="B201" s="4" t="s">
        <v>28</v>
      </c>
      <c r="C201" s="4">
        <f>VLOOKUP(A201,[1]Sheet0!$A$1:$E$475,5,FALSE)</f>
        <v>106682.13499999998</v>
      </c>
      <c r="D201" s="4">
        <v>173235.99900000001</v>
      </c>
    </row>
    <row r="202" spans="1:4" x14ac:dyDescent="0.3">
      <c r="A202" s="1">
        <v>202</v>
      </c>
      <c r="B202" s="4" t="s">
        <v>66</v>
      </c>
      <c r="C202" s="4">
        <f>VLOOKUP(A202,[1]Sheet0!$A$1:$E$475,5,FALSE)</f>
        <v>258176.74200000003</v>
      </c>
      <c r="D202" s="4">
        <v>58160.999000000003</v>
      </c>
    </row>
    <row r="203" spans="1:4" x14ac:dyDescent="0.3">
      <c r="A203" s="1">
        <v>203</v>
      </c>
      <c r="B203" s="4" t="s">
        <v>81</v>
      </c>
      <c r="C203" s="4">
        <f>VLOOKUP(A203,[1]Sheet0!$A$1:$E$475,5,FALSE)</f>
        <v>704925.99900000007</v>
      </c>
      <c r="D203" s="4">
        <v>1015973.9790000001</v>
      </c>
    </row>
    <row r="204" spans="1:4" x14ac:dyDescent="0.3">
      <c r="A204" s="1">
        <v>204</v>
      </c>
      <c r="B204" s="4" t="s">
        <v>52</v>
      </c>
      <c r="C204" s="4">
        <f>VLOOKUP(A204,[1]Sheet0!$A$1:$E$475,5,FALSE)</f>
        <v>1370.0289999999995</v>
      </c>
      <c r="D204" s="4">
        <v>124.001</v>
      </c>
    </row>
    <row r="205" spans="1:4" x14ac:dyDescent="0.3">
      <c r="A205" s="1">
        <v>205</v>
      </c>
      <c r="B205" s="4" t="s">
        <v>53</v>
      </c>
      <c r="C205" s="4">
        <f>VLOOKUP(A205,[1]Sheet0!$A$1:$E$475,5,FALSE)</f>
        <v>325370.55699999997</v>
      </c>
      <c r="D205" s="4">
        <v>363500.94099999999</v>
      </c>
    </row>
    <row r="206" spans="1:4" x14ac:dyDescent="0.3">
      <c r="A206" s="1">
        <v>206</v>
      </c>
      <c r="B206" s="4" t="s">
        <v>58</v>
      </c>
      <c r="C206" s="4">
        <f>VLOOKUP(A206,[1]Sheet0!$A$1:$E$475,5,FALSE)</f>
        <v>0</v>
      </c>
      <c r="D206" s="4">
        <v>0</v>
      </c>
    </row>
    <row r="207" spans="1:4" x14ac:dyDescent="0.3">
      <c r="A207" s="1">
        <v>207</v>
      </c>
      <c r="B207" s="4" t="s">
        <v>82</v>
      </c>
      <c r="C207" s="4">
        <f>VLOOKUP(A207,[1]Sheet0!$A$1:$E$475,5,FALSE)</f>
        <v>61801.235999999997</v>
      </c>
      <c r="D207" s="4">
        <v>140490</v>
      </c>
    </row>
    <row r="208" spans="1:4" x14ac:dyDescent="0.3">
      <c r="A208" s="1">
        <v>208</v>
      </c>
      <c r="B208" s="4" t="s">
        <v>55</v>
      </c>
      <c r="C208" s="4">
        <f>VLOOKUP(A208,[1]Sheet0!$A$1:$E$475,5,FALSE)</f>
        <v>34529.599999999999</v>
      </c>
      <c r="D208" s="4">
        <v>14030</v>
      </c>
    </row>
    <row r="209" spans="1:4" x14ac:dyDescent="0.3">
      <c r="A209" s="1">
        <v>209</v>
      </c>
      <c r="B209" s="4" t="s">
        <v>41</v>
      </c>
      <c r="C209" s="4">
        <f>VLOOKUP(A209,[1]Sheet0!$A$1:$E$475,5,FALSE)</f>
        <v>224193.484</v>
      </c>
      <c r="D209" s="4">
        <v>323502.00099999999</v>
      </c>
    </row>
    <row r="210" spans="1:4" x14ac:dyDescent="0.3">
      <c r="A210" s="1">
        <v>210</v>
      </c>
      <c r="B210" s="4" t="s">
        <v>83</v>
      </c>
      <c r="C210" s="4">
        <f>VLOOKUP(A210,[1]Sheet0!$A$1:$E$475,5,FALSE)</f>
        <v>0</v>
      </c>
      <c r="D210" s="4">
        <v>0</v>
      </c>
    </row>
    <row r="211" spans="1:4" x14ac:dyDescent="0.3">
      <c r="A211" s="1">
        <v>211</v>
      </c>
      <c r="B211" s="4" t="s">
        <v>42</v>
      </c>
      <c r="C211" s="4">
        <f>VLOOKUP(A211,[1]Sheet0!$A$1:$E$475,5,FALSE)</f>
        <v>11590.23</v>
      </c>
      <c r="D211" s="4">
        <v>11920</v>
      </c>
    </row>
    <row r="212" spans="1:4" x14ac:dyDescent="0.3">
      <c r="A212" s="1">
        <v>212</v>
      </c>
      <c r="B212" s="4" t="s">
        <v>57</v>
      </c>
      <c r="C212" s="4">
        <f>VLOOKUP(A212,[1]Sheet0!$A$1:$E$475,5,FALSE)</f>
        <v>340813.299</v>
      </c>
      <c r="D212" s="4">
        <v>145010.18</v>
      </c>
    </row>
    <row r="213" spans="1:4" x14ac:dyDescent="0.3">
      <c r="A213" s="1">
        <v>213</v>
      </c>
      <c r="B213" s="4" t="s">
        <v>51</v>
      </c>
      <c r="C213" s="4">
        <f>VLOOKUP(A213,[1]Sheet0!$A$1:$E$475,5,FALSE)</f>
        <v>0</v>
      </c>
      <c r="D213" s="4">
        <v>16242.313</v>
      </c>
    </row>
    <row r="214" spans="1:4" x14ac:dyDescent="0.3">
      <c r="A214" s="1">
        <v>214</v>
      </c>
      <c r="B214" s="4" t="s">
        <v>27</v>
      </c>
      <c r="C214" s="4">
        <f>VLOOKUP(A214,[1]Sheet0!$A$1:$E$475,5,FALSE)</f>
        <v>0</v>
      </c>
      <c r="D214" s="4">
        <v>0</v>
      </c>
    </row>
    <row r="215" spans="1:4" x14ac:dyDescent="0.3">
      <c r="A215" s="1">
        <v>215</v>
      </c>
      <c r="B215" s="4" t="s">
        <v>44</v>
      </c>
      <c r="C215" s="4">
        <f>VLOOKUP(A215,[1]Sheet0!$A$1:$E$475,5,FALSE)</f>
        <v>0</v>
      </c>
      <c r="D215" s="4">
        <v>0</v>
      </c>
    </row>
    <row r="216" spans="1:4" x14ac:dyDescent="0.3">
      <c r="A216" s="1">
        <v>216</v>
      </c>
      <c r="B216" s="5"/>
      <c r="C216" s="5"/>
      <c r="D216" s="5"/>
    </row>
    <row r="217" spans="1:4" x14ac:dyDescent="0.3">
      <c r="A217" s="1">
        <v>217</v>
      </c>
      <c r="B217" s="16" t="s">
        <v>84</v>
      </c>
      <c r="C217" s="16">
        <v>0</v>
      </c>
      <c r="D217" s="16">
        <v>0</v>
      </c>
    </row>
    <row r="218" spans="1:4" x14ac:dyDescent="0.3">
      <c r="A218" s="1">
        <v>218</v>
      </c>
      <c r="B218" s="4" t="s">
        <v>57</v>
      </c>
      <c r="C218" s="4">
        <f>VLOOKUP(A218,[1]Sheet0!$A$1:$E$475,5,FALSE)</f>
        <v>0</v>
      </c>
      <c r="D218" s="4">
        <v>0</v>
      </c>
    </row>
    <row r="219" spans="1:4" x14ac:dyDescent="0.3">
      <c r="A219" s="1">
        <v>219</v>
      </c>
      <c r="B219" s="5"/>
      <c r="C219" s="5"/>
      <c r="D219" s="5"/>
    </row>
    <row r="220" spans="1:4" x14ac:dyDescent="0.3">
      <c r="A220" s="1">
        <v>220</v>
      </c>
      <c r="B220" s="6" t="s">
        <v>85</v>
      </c>
      <c r="C220" s="18">
        <f t="shared" ref="C220:D220" si="29">SUM(C221:C229)+C234</f>
        <v>61634251.735000007</v>
      </c>
      <c r="D220" s="18">
        <f t="shared" si="29"/>
        <v>87843407.409000009</v>
      </c>
    </row>
    <row r="221" spans="1:4" x14ac:dyDescent="0.3">
      <c r="A221" s="1">
        <v>221</v>
      </c>
      <c r="B221" s="4" t="s">
        <v>82</v>
      </c>
      <c r="C221" s="4">
        <f>VLOOKUP(A221,[1]Sheet0!$A$1:$E$475,5,FALSE)</f>
        <v>6335342.2799999993</v>
      </c>
      <c r="D221" s="4">
        <v>8914888.2200000007</v>
      </c>
    </row>
    <row r="222" spans="1:4" x14ac:dyDescent="0.3">
      <c r="A222" s="1">
        <v>222</v>
      </c>
      <c r="B222" s="4" t="s">
        <v>81</v>
      </c>
      <c r="C222" s="4">
        <f>VLOOKUP(A222,[1]Sheet0!$A$1:$E$475,5,FALSE)</f>
        <v>2223855.0699999994</v>
      </c>
      <c r="D222" s="4">
        <v>5284496.59</v>
      </c>
    </row>
    <row r="223" spans="1:4" x14ac:dyDescent="0.3">
      <c r="A223" s="1">
        <v>223</v>
      </c>
      <c r="B223" s="4" t="s">
        <v>55</v>
      </c>
      <c r="C223" s="4">
        <f>VLOOKUP(A223,[1]Sheet0!$A$1:$E$475,5,FALSE)</f>
        <v>1844165.41</v>
      </c>
      <c r="D223" s="4">
        <v>2581054.2599999998</v>
      </c>
    </row>
    <row r="224" spans="1:4" x14ac:dyDescent="0.3">
      <c r="A224" s="1">
        <v>224</v>
      </c>
      <c r="B224" s="4" t="s">
        <v>86</v>
      </c>
      <c r="C224" s="4">
        <f>VLOOKUP(A224,[1]Sheet0!$A$1:$E$475,5,FALSE)</f>
        <v>2222113.66</v>
      </c>
      <c r="D224" s="4">
        <v>3013294.43</v>
      </c>
    </row>
    <row r="225" spans="1:4" x14ac:dyDescent="0.3">
      <c r="A225" s="1">
        <v>225</v>
      </c>
      <c r="B225" s="4" t="s">
        <v>87</v>
      </c>
      <c r="C225" s="4">
        <f>VLOOKUP(A225,[1]Sheet0!$A$1:$E$475,5,FALSE)</f>
        <v>0</v>
      </c>
      <c r="D225" s="4">
        <v>0</v>
      </c>
    </row>
    <row r="226" spans="1:4" x14ac:dyDescent="0.3">
      <c r="A226" s="1">
        <v>226</v>
      </c>
      <c r="B226" s="4" t="s">
        <v>88</v>
      </c>
      <c r="C226" s="4">
        <f>VLOOKUP(A226,[1]Sheet0!$A$1:$E$475,5,FALSE)</f>
        <v>242468.6</v>
      </c>
      <c r="D226" s="4">
        <v>935693</v>
      </c>
    </row>
    <row r="227" spans="1:4" x14ac:dyDescent="0.3">
      <c r="A227" s="1">
        <v>227</v>
      </c>
      <c r="B227" s="4" t="s">
        <v>89</v>
      </c>
      <c r="C227" s="4">
        <f>VLOOKUP(A227,[1]Sheet0!$A$1:$E$475,5,FALSE)</f>
        <v>0</v>
      </c>
      <c r="D227" s="4">
        <v>0</v>
      </c>
    </row>
    <row r="228" spans="1:4" x14ac:dyDescent="0.3">
      <c r="A228" s="1">
        <v>228</v>
      </c>
      <c r="B228" s="5"/>
      <c r="C228" s="5"/>
      <c r="D228" s="5"/>
    </row>
    <row r="229" spans="1:4" x14ac:dyDescent="0.3">
      <c r="A229" s="1">
        <v>229</v>
      </c>
      <c r="B229" s="6" t="s">
        <v>90</v>
      </c>
      <c r="C229" s="18">
        <f t="shared" ref="C229:D229" si="30">SUM(C230:C232)</f>
        <v>48760356.596000008</v>
      </c>
      <c r="D229" s="18">
        <f t="shared" si="30"/>
        <v>67079042.207999997</v>
      </c>
    </row>
    <row r="230" spans="1:4" x14ac:dyDescent="0.3">
      <c r="A230" s="1">
        <v>230</v>
      </c>
      <c r="B230" s="4" t="s">
        <v>91</v>
      </c>
      <c r="C230" s="4">
        <f>VLOOKUP(A230,[1]Sheet0!$A$1:$E$475,5,FALSE)</f>
        <v>43277733.409000009</v>
      </c>
      <c r="D230" s="4">
        <v>58356039.693999998</v>
      </c>
    </row>
    <row r="231" spans="1:4" x14ac:dyDescent="0.3">
      <c r="A231" s="1">
        <v>231</v>
      </c>
      <c r="B231" s="4" t="s">
        <v>92</v>
      </c>
      <c r="C231" s="4">
        <f>VLOOKUP(A231,[1]Sheet0!$A$1:$E$475,5,FALSE)</f>
        <v>1952707.6370000001</v>
      </c>
      <c r="D231" s="4">
        <v>1961054.219</v>
      </c>
    </row>
    <row r="232" spans="1:4" x14ac:dyDescent="0.3">
      <c r="A232" s="1">
        <v>232</v>
      </c>
      <c r="B232" s="4" t="s">
        <v>6</v>
      </c>
      <c r="C232" s="4">
        <f>VLOOKUP(A232,[1]Sheet0!$A$1:$E$475,5,FALSE)</f>
        <v>3529915.5499999993</v>
      </c>
      <c r="D232" s="4">
        <v>6761948.2949999999</v>
      </c>
    </row>
    <row r="233" spans="1:4" x14ac:dyDescent="0.3">
      <c r="A233" s="1">
        <v>233</v>
      </c>
      <c r="B233" s="5"/>
      <c r="C233" s="5"/>
      <c r="D233" s="5"/>
    </row>
    <row r="234" spans="1:4" x14ac:dyDescent="0.3">
      <c r="A234" s="1">
        <v>234</v>
      </c>
      <c r="B234" s="6" t="s">
        <v>1</v>
      </c>
      <c r="C234" s="18">
        <f t="shared" ref="C234:D234" si="31">SUM(C235:C240)</f>
        <v>5950.1189999999988</v>
      </c>
      <c r="D234" s="18">
        <f t="shared" si="31"/>
        <v>34938.701000000001</v>
      </c>
    </row>
    <row r="235" spans="1:4" x14ac:dyDescent="0.3">
      <c r="A235" s="1">
        <v>235</v>
      </c>
      <c r="B235" s="4" t="s">
        <v>42</v>
      </c>
      <c r="C235" s="4">
        <f>VLOOKUP(A235,[1]Sheet0!$A$1:$E$475,5,FALSE)</f>
        <v>0</v>
      </c>
      <c r="D235" s="4">
        <v>0</v>
      </c>
    </row>
    <row r="236" spans="1:4" x14ac:dyDescent="0.3">
      <c r="A236" s="1">
        <v>236</v>
      </c>
      <c r="B236" s="4" t="s">
        <v>81</v>
      </c>
      <c r="C236" s="4">
        <f>VLOOKUP(A236,[1]Sheet0!$A$1:$E$475,5,FALSE)</f>
        <v>0</v>
      </c>
      <c r="D236" s="4">
        <v>32945.999000000003</v>
      </c>
    </row>
    <row r="237" spans="1:4" x14ac:dyDescent="0.3">
      <c r="A237" s="1">
        <v>237</v>
      </c>
      <c r="B237" s="4" t="s">
        <v>53</v>
      </c>
      <c r="C237" s="4">
        <f>VLOOKUP(A237,[1]Sheet0!$A$1:$E$475,5,FALSE)</f>
        <v>0</v>
      </c>
      <c r="D237" s="4">
        <v>0</v>
      </c>
    </row>
    <row r="238" spans="1:4" x14ac:dyDescent="0.3">
      <c r="A238" s="1">
        <v>238</v>
      </c>
      <c r="B238" s="4" t="s">
        <v>82</v>
      </c>
      <c r="C238" s="4">
        <f>VLOOKUP(A238,[1]Sheet0!$A$1:$E$475,5,FALSE)</f>
        <v>0</v>
      </c>
      <c r="D238" s="4">
        <v>0</v>
      </c>
    </row>
    <row r="239" spans="1:4" x14ac:dyDescent="0.3">
      <c r="A239" s="1">
        <v>239</v>
      </c>
      <c r="B239" s="4" t="s">
        <v>86</v>
      </c>
      <c r="C239" s="4">
        <f>VLOOKUP(A239,[1]Sheet0!$A$1:$E$475,5,FALSE)</f>
        <v>0</v>
      </c>
      <c r="D239" s="4">
        <v>0</v>
      </c>
    </row>
    <row r="240" spans="1:4" x14ac:dyDescent="0.3">
      <c r="A240" s="1">
        <v>240</v>
      </c>
      <c r="B240" s="4" t="s">
        <v>57</v>
      </c>
      <c r="C240" s="4">
        <f>VLOOKUP(A240,[1]Sheet0!$A$1:$E$475,5,FALSE)</f>
        <v>5950.1189999999988</v>
      </c>
      <c r="D240" s="4">
        <v>1992.702</v>
      </c>
    </row>
    <row r="241" spans="1:4" x14ac:dyDescent="0.3">
      <c r="A241" s="1">
        <v>241</v>
      </c>
      <c r="B241" s="5"/>
      <c r="C241" s="5"/>
      <c r="D241" s="5"/>
    </row>
    <row r="242" spans="1:4" x14ac:dyDescent="0.3">
      <c r="A242" s="1">
        <v>242</v>
      </c>
      <c r="B242" s="14" t="s">
        <v>93</v>
      </c>
      <c r="C242" s="15">
        <f t="shared" ref="C242:D242" si="32">C244+C254</f>
        <v>0</v>
      </c>
      <c r="D242" s="15">
        <f t="shared" si="32"/>
        <v>81830.002999999997</v>
      </c>
    </row>
    <row r="243" spans="1:4" x14ac:dyDescent="0.3">
      <c r="A243" s="1">
        <v>243</v>
      </c>
      <c r="B243" s="5"/>
      <c r="C243" s="5"/>
      <c r="D243" s="5"/>
    </row>
    <row r="244" spans="1:4" x14ac:dyDescent="0.3">
      <c r="A244" s="1">
        <v>244</v>
      </c>
      <c r="B244" s="16" t="s">
        <v>94</v>
      </c>
      <c r="C244" s="7">
        <f t="shared" ref="C244:D244" si="33">SUM(C245:C252)</f>
        <v>0</v>
      </c>
      <c r="D244" s="7">
        <f t="shared" si="33"/>
        <v>81830.002999999997</v>
      </c>
    </row>
    <row r="245" spans="1:4" x14ac:dyDescent="0.3">
      <c r="A245" s="1">
        <v>245</v>
      </c>
      <c r="B245" s="4" t="s">
        <v>66</v>
      </c>
      <c r="C245" s="4">
        <f>VLOOKUP(A245,[1]Sheet0!$A$1:$E$475,5,FALSE)</f>
        <v>0</v>
      </c>
      <c r="D245" s="4">
        <v>0</v>
      </c>
    </row>
    <row r="246" spans="1:4" x14ac:dyDescent="0.3">
      <c r="A246" s="1">
        <v>246</v>
      </c>
      <c r="B246" s="4" t="s">
        <v>51</v>
      </c>
      <c r="C246" s="4">
        <f>VLOOKUP(A246,[1]Sheet0!$A$1:$E$475,5,FALSE)</f>
        <v>0</v>
      </c>
      <c r="D246" s="4">
        <v>13439.002</v>
      </c>
    </row>
    <row r="247" spans="1:4" x14ac:dyDescent="0.3">
      <c r="A247" s="1">
        <v>247</v>
      </c>
      <c r="B247" s="4" t="s">
        <v>53</v>
      </c>
      <c r="C247" s="4">
        <f>VLOOKUP(A247,[1]Sheet0!$A$1:$E$475,5,FALSE)</f>
        <v>0</v>
      </c>
      <c r="D247" s="4">
        <v>0</v>
      </c>
    </row>
    <row r="248" spans="1:4" x14ac:dyDescent="0.3">
      <c r="A248" s="1">
        <v>248</v>
      </c>
      <c r="B248" s="4" t="s">
        <v>58</v>
      </c>
      <c r="C248" s="4">
        <f>VLOOKUP(A248,[1]Sheet0!$A$1:$E$475,5,FALSE)</f>
        <v>0</v>
      </c>
      <c r="D248" s="4">
        <v>0</v>
      </c>
    </row>
    <row r="249" spans="1:4" x14ac:dyDescent="0.3">
      <c r="A249" s="1">
        <v>249</v>
      </c>
      <c r="B249" s="4" t="s">
        <v>55</v>
      </c>
      <c r="C249" s="4">
        <f>VLOOKUP(A249,[1]Sheet0!$A$1:$E$475,5,FALSE)</f>
        <v>0</v>
      </c>
      <c r="D249" s="4">
        <v>0</v>
      </c>
    </row>
    <row r="250" spans="1:4" x14ac:dyDescent="0.3">
      <c r="A250" s="1">
        <v>250</v>
      </c>
      <c r="B250" s="4" t="s">
        <v>41</v>
      </c>
      <c r="C250" s="4">
        <f>VLOOKUP(A250,[1]Sheet0!$A$1:$E$475,5,FALSE)</f>
        <v>0</v>
      </c>
      <c r="D250" s="4">
        <v>39337</v>
      </c>
    </row>
    <row r="251" spans="1:4" x14ac:dyDescent="0.3">
      <c r="A251" s="1">
        <v>251</v>
      </c>
      <c r="B251" s="4" t="s">
        <v>42</v>
      </c>
      <c r="C251" s="4">
        <f>VLOOKUP(A251,[1]Sheet0!$A$1:$E$475,5,FALSE)</f>
        <v>0</v>
      </c>
      <c r="D251" s="4">
        <v>19214.001</v>
      </c>
    </row>
    <row r="252" spans="1:4" x14ac:dyDescent="0.3">
      <c r="A252" s="1">
        <v>252</v>
      </c>
      <c r="B252" s="4" t="s">
        <v>57</v>
      </c>
      <c r="C252" s="4">
        <f>VLOOKUP(A252,[1]Sheet0!$A$1:$E$475,5,FALSE)</f>
        <v>0</v>
      </c>
      <c r="D252" s="4">
        <v>9840</v>
      </c>
    </row>
    <row r="253" spans="1:4" x14ac:dyDescent="0.3">
      <c r="A253" s="1">
        <v>253</v>
      </c>
      <c r="B253" s="5"/>
      <c r="C253" s="5"/>
      <c r="D253" s="5"/>
    </row>
    <row r="254" spans="1:4" x14ac:dyDescent="0.3">
      <c r="A254" s="1">
        <v>254</v>
      </c>
      <c r="B254" s="16" t="s">
        <v>95</v>
      </c>
      <c r="C254" s="7">
        <f t="shared" ref="C254:D254" si="34">SUM(C255:C257)</f>
        <v>0</v>
      </c>
      <c r="D254" s="7">
        <f t="shared" si="34"/>
        <v>0</v>
      </c>
    </row>
    <row r="255" spans="1:4" x14ac:dyDescent="0.3">
      <c r="A255" s="1">
        <v>255</v>
      </c>
      <c r="B255" s="4" t="s">
        <v>51</v>
      </c>
      <c r="C255" s="4">
        <f>VLOOKUP(A255,[1]Sheet0!$A$1:$E$475,5,FALSE)</f>
        <v>0</v>
      </c>
      <c r="D255" s="4">
        <v>0</v>
      </c>
    </row>
    <row r="256" spans="1:4" x14ac:dyDescent="0.3">
      <c r="A256" s="1">
        <v>256</v>
      </c>
      <c r="B256" s="4" t="s">
        <v>41</v>
      </c>
      <c r="C256" s="4">
        <f>VLOOKUP(A256,[1]Sheet0!$A$1:$E$475,5,FALSE)</f>
        <v>0</v>
      </c>
      <c r="D256" s="4">
        <v>0</v>
      </c>
    </row>
    <row r="257" spans="1:4" x14ac:dyDescent="0.3">
      <c r="A257" s="1">
        <v>257</v>
      </c>
      <c r="B257" s="4" t="s">
        <v>57</v>
      </c>
      <c r="C257" s="4">
        <f>VLOOKUP(A257,[1]Sheet0!$A$1:$E$475,5,FALSE)</f>
        <v>0</v>
      </c>
      <c r="D257" s="4">
        <v>0</v>
      </c>
    </row>
    <row r="258" spans="1:4" x14ac:dyDescent="0.3">
      <c r="A258" s="1">
        <v>258</v>
      </c>
      <c r="B258" s="5"/>
      <c r="C258" s="5"/>
      <c r="D258" s="5"/>
    </row>
    <row r="259" spans="1:4" x14ac:dyDescent="0.3">
      <c r="A259" s="1">
        <v>259</v>
      </c>
      <c r="B259" s="10" t="s">
        <v>96</v>
      </c>
      <c r="C259" s="10">
        <f>C70-C74</f>
        <v>241259507.84299886</v>
      </c>
      <c r="D259" s="10">
        <f>D70-D74</f>
        <v>348782110.16199946</v>
      </c>
    </row>
    <row r="260" spans="1:4" x14ac:dyDescent="0.3">
      <c r="A260" s="1">
        <v>260</v>
      </c>
      <c r="B260" s="5"/>
      <c r="C260" s="5"/>
      <c r="D260" s="5"/>
    </row>
    <row r="261" spans="1:4" x14ac:dyDescent="0.3">
      <c r="A261" s="1">
        <v>261</v>
      </c>
      <c r="B261" s="10" t="s">
        <v>97</v>
      </c>
      <c r="C261" s="11">
        <f t="shared" ref="C261:D261" si="35">C259/C24%</f>
        <v>7.2451375839057777</v>
      </c>
      <c r="D261" s="11">
        <f t="shared" si="35"/>
        <v>6.8198458992182536</v>
      </c>
    </row>
    <row r="262" spans="1:4" x14ac:dyDescent="0.3">
      <c r="A262" s="1">
        <v>262</v>
      </c>
      <c r="B262" s="5"/>
      <c r="C262" s="5"/>
      <c r="D262" s="5"/>
    </row>
    <row r="263" spans="1:4" x14ac:dyDescent="0.3">
      <c r="A263" s="1">
        <v>263</v>
      </c>
      <c r="B263" s="14" t="s">
        <v>98</v>
      </c>
      <c r="C263" s="15">
        <f t="shared" ref="C263:D263" si="36">C264+C266+C277+C281</f>
        <v>973885.79399999999</v>
      </c>
      <c r="D263" s="15">
        <f t="shared" si="36"/>
        <v>3952540.9689999996</v>
      </c>
    </row>
    <row r="264" spans="1:4" x14ac:dyDescent="0.3">
      <c r="A264" s="1">
        <v>264</v>
      </c>
      <c r="B264" s="14" t="s">
        <v>99</v>
      </c>
      <c r="C264" s="23">
        <f>VLOOKUP(A264,[1]Sheet0!$A$1:$E$475,5,FALSE)</f>
        <v>319110.26000000007</v>
      </c>
      <c r="D264" s="14">
        <v>562114.97</v>
      </c>
    </row>
    <row r="265" spans="1:4" x14ac:dyDescent="0.3">
      <c r="A265" s="1">
        <v>265</v>
      </c>
      <c r="B265" s="5"/>
      <c r="C265" s="5"/>
      <c r="D265" s="5"/>
    </row>
    <row r="266" spans="1:4" x14ac:dyDescent="0.3">
      <c r="A266" s="1">
        <v>266</v>
      </c>
      <c r="B266" s="16" t="s">
        <v>100</v>
      </c>
      <c r="C266" s="7">
        <f t="shared" ref="C266:D266" si="37">SUM(C267:C275)</f>
        <v>654775.53399999987</v>
      </c>
      <c r="D266" s="7">
        <f t="shared" si="37"/>
        <v>3390425.9989999998</v>
      </c>
    </row>
    <row r="267" spans="1:4" x14ac:dyDescent="0.3">
      <c r="A267" s="1">
        <v>267</v>
      </c>
      <c r="B267" s="4" t="s">
        <v>55</v>
      </c>
      <c r="C267" s="4">
        <f>VLOOKUP(A267,[1]Sheet0!$A$1:$E$475,5,FALSE)</f>
        <v>28824.766</v>
      </c>
      <c r="D267" s="4">
        <v>0</v>
      </c>
    </row>
    <row r="268" spans="1:4" x14ac:dyDescent="0.3">
      <c r="A268" s="1">
        <v>268</v>
      </c>
      <c r="B268" s="4" t="s">
        <v>41</v>
      </c>
      <c r="C268" s="4">
        <f>VLOOKUP(A268,[1]Sheet0!$A$1:$E$475,5,FALSE)</f>
        <v>580641.61199999996</v>
      </c>
      <c r="D268" s="4">
        <v>689095.99899999995</v>
      </c>
    </row>
    <row r="269" spans="1:4" x14ac:dyDescent="0.3">
      <c r="A269" s="1">
        <v>269</v>
      </c>
      <c r="B269" s="4" t="s">
        <v>42</v>
      </c>
      <c r="C269" s="4">
        <f>VLOOKUP(A269,[1]Sheet0!$A$1:$E$475,5,FALSE)</f>
        <v>45267.905999999995</v>
      </c>
      <c r="D269" s="4">
        <v>120760.99800000001</v>
      </c>
    </row>
    <row r="270" spans="1:4" x14ac:dyDescent="0.3">
      <c r="A270" s="1">
        <v>270</v>
      </c>
      <c r="B270" s="4" t="s">
        <v>57</v>
      </c>
      <c r="C270" s="4">
        <f>VLOOKUP(A270,[1]Sheet0!$A$1:$E$475,5,FALSE)</f>
        <v>41.249999999999993</v>
      </c>
      <c r="D270" s="4">
        <v>2572500</v>
      </c>
    </row>
    <row r="271" spans="1:4" x14ac:dyDescent="0.3">
      <c r="A271" s="1">
        <v>271</v>
      </c>
      <c r="B271" s="4" t="s">
        <v>101</v>
      </c>
      <c r="C271" s="4">
        <f>VLOOKUP(A271,[1]Sheet0!$A$1:$E$475,5,FALSE)</f>
        <v>0</v>
      </c>
      <c r="D271" s="4">
        <v>0</v>
      </c>
    </row>
    <row r="272" spans="1:4" x14ac:dyDescent="0.3">
      <c r="A272" s="1">
        <v>272</v>
      </c>
      <c r="B272" s="4" t="s">
        <v>51</v>
      </c>
      <c r="C272" s="4">
        <f>VLOOKUP(A272,[1]Sheet0!$A$1:$E$475,5,FALSE)</f>
        <v>0</v>
      </c>
      <c r="D272" s="4">
        <v>8069.0020000000004</v>
      </c>
    </row>
    <row r="273" spans="1:4" x14ac:dyDescent="0.3">
      <c r="A273" s="1">
        <v>273</v>
      </c>
      <c r="B273" s="4" t="s">
        <v>53</v>
      </c>
      <c r="C273" s="4">
        <f>VLOOKUP(A273,[1]Sheet0!$A$1:$E$475,5,FALSE)</f>
        <v>0</v>
      </c>
      <c r="D273" s="4">
        <v>0</v>
      </c>
    </row>
    <row r="274" spans="1:4" x14ac:dyDescent="0.3">
      <c r="A274" s="1">
        <v>274</v>
      </c>
      <c r="B274" s="4" t="s">
        <v>58</v>
      </c>
      <c r="C274" s="4">
        <f>VLOOKUP(A274,[1]Sheet0!$A$1:$E$475,5,FALSE)</f>
        <v>0</v>
      </c>
      <c r="D274" s="4">
        <v>0</v>
      </c>
    </row>
    <row r="275" spans="1:4" x14ac:dyDescent="0.3">
      <c r="A275" s="1">
        <v>275</v>
      </c>
      <c r="B275" s="4" t="s">
        <v>44</v>
      </c>
      <c r="C275" s="4">
        <f>VLOOKUP(A275,[1]Sheet0!$A$1:$E$475,5,FALSE)</f>
        <v>0</v>
      </c>
      <c r="D275" s="4">
        <v>0</v>
      </c>
    </row>
    <row r="276" spans="1:4" x14ac:dyDescent="0.3">
      <c r="A276" s="1">
        <v>276</v>
      </c>
      <c r="B276" s="5"/>
      <c r="C276" s="5"/>
      <c r="D276" s="5"/>
    </row>
    <row r="277" spans="1:4" x14ac:dyDescent="0.3">
      <c r="A277" s="1">
        <v>277</v>
      </c>
      <c r="B277" s="16" t="s">
        <v>102</v>
      </c>
      <c r="C277" s="7">
        <f t="shared" ref="C277:D277" si="38">SUM(C278:C281)</f>
        <v>0</v>
      </c>
      <c r="D277" s="7">
        <f t="shared" si="38"/>
        <v>0</v>
      </c>
    </row>
    <row r="278" spans="1:4" x14ac:dyDescent="0.3">
      <c r="A278" s="1">
        <v>278</v>
      </c>
      <c r="B278" s="4" t="s">
        <v>27</v>
      </c>
      <c r="C278" s="4">
        <f>VLOOKUP(A278,[1]Sheet0!$A$1:$E$475,5,FALSE)</f>
        <v>0</v>
      </c>
      <c r="D278" s="4">
        <v>0</v>
      </c>
    </row>
    <row r="279" spans="1:4" x14ac:dyDescent="0.3">
      <c r="A279" s="1">
        <v>279</v>
      </c>
      <c r="B279" s="4" t="s">
        <v>51</v>
      </c>
      <c r="C279" s="4">
        <f>VLOOKUP(A279,[1]Sheet0!$A$1:$E$475,5,FALSE)</f>
        <v>0</v>
      </c>
      <c r="D279" s="4">
        <v>0</v>
      </c>
    </row>
    <row r="280" spans="1:4" x14ac:dyDescent="0.3">
      <c r="A280" s="1">
        <v>280</v>
      </c>
      <c r="B280" s="4" t="s">
        <v>57</v>
      </c>
      <c r="C280" s="4">
        <f>VLOOKUP(A280,[1]Sheet0!$A$1:$E$475,5,FALSE)</f>
        <v>0</v>
      </c>
      <c r="D280" s="4">
        <v>0</v>
      </c>
    </row>
    <row r="281" spans="1:4" x14ac:dyDescent="0.3">
      <c r="A281" s="1">
        <v>281</v>
      </c>
      <c r="B281" s="4" t="s">
        <v>103</v>
      </c>
      <c r="C281" s="4">
        <f>VLOOKUP(A281,[1]Sheet0!$A$1:$E$475,5,FALSE)</f>
        <v>0</v>
      </c>
      <c r="D281" s="4">
        <v>0</v>
      </c>
    </row>
    <row r="282" spans="1:4" x14ac:dyDescent="0.3">
      <c r="A282" s="1">
        <v>282</v>
      </c>
      <c r="B282" s="5"/>
      <c r="C282" s="5"/>
      <c r="D282" s="5"/>
    </row>
    <row r="283" spans="1:4" x14ac:dyDescent="0.3">
      <c r="A283" s="1">
        <v>283</v>
      </c>
      <c r="B283" s="10" t="s">
        <v>104</v>
      </c>
      <c r="C283" s="10">
        <f t="shared" ref="C283:D283" si="39">C285+C302</f>
        <v>19783899.526999999</v>
      </c>
      <c r="D283" s="10">
        <f t="shared" si="39"/>
        <v>19738644.745999999</v>
      </c>
    </row>
    <row r="284" spans="1:4" x14ac:dyDescent="0.3">
      <c r="A284" s="1">
        <v>284</v>
      </c>
      <c r="B284" s="5"/>
      <c r="C284" s="5"/>
      <c r="D284" s="5"/>
    </row>
    <row r="285" spans="1:4" x14ac:dyDescent="0.3">
      <c r="A285" s="1">
        <v>285</v>
      </c>
      <c r="B285" s="14" t="s">
        <v>105</v>
      </c>
      <c r="C285" s="15">
        <f t="shared" ref="C285:D285" si="40">C288+C298+C286+C300</f>
        <v>1352957.6159999999</v>
      </c>
      <c r="D285" s="15">
        <f t="shared" si="40"/>
        <v>1959888.2779999999</v>
      </c>
    </row>
    <row r="286" spans="1:4" x14ac:dyDescent="0.3">
      <c r="A286" s="1">
        <v>286</v>
      </c>
      <c r="B286" s="14" t="s">
        <v>106</v>
      </c>
      <c r="C286" s="23">
        <f>VLOOKUP(A286,[1]Sheet0!$A$1:$E$475,5,FALSE)</f>
        <v>544020</v>
      </c>
      <c r="D286" s="14">
        <v>1580141</v>
      </c>
    </row>
    <row r="287" spans="1:4" x14ac:dyDescent="0.3">
      <c r="A287" s="1">
        <v>287</v>
      </c>
      <c r="B287" s="5"/>
      <c r="C287" s="5"/>
      <c r="D287" s="5"/>
    </row>
    <row r="288" spans="1:4" x14ac:dyDescent="0.3">
      <c r="A288" s="1">
        <v>288</v>
      </c>
      <c r="B288" s="16" t="s">
        <v>107</v>
      </c>
      <c r="C288" s="7">
        <f t="shared" ref="C288:D288" si="41">SUM(C289:C296)</f>
        <v>808937.61599999992</v>
      </c>
      <c r="D288" s="7">
        <f t="shared" si="41"/>
        <v>379747.27800000005</v>
      </c>
    </row>
    <row r="289" spans="1:4" x14ac:dyDescent="0.3">
      <c r="A289" s="1">
        <v>289</v>
      </c>
      <c r="B289" s="4" t="s">
        <v>41</v>
      </c>
      <c r="C289" s="4">
        <f>VLOOKUP(A289,[1]Sheet0!$A$1:$E$475,5,FALSE)</f>
        <v>292639.853</v>
      </c>
      <c r="D289" s="4">
        <v>196995.99900000001</v>
      </c>
    </row>
    <row r="290" spans="1:4" x14ac:dyDescent="0.3">
      <c r="A290" s="1">
        <v>290</v>
      </c>
      <c r="B290" s="4" t="s">
        <v>42</v>
      </c>
      <c r="C290" s="4">
        <f>VLOOKUP(A290,[1]Sheet0!$A$1:$E$475,5,FALSE)</f>
        <v>20181.403000000002</v>
      </c>
      <c r="D290" s="4">
        <v>58279.002</v>
      </c>
    </row>
    <row r="291" spans="1:4" x14ac:dyDescent="0.3">
      <c r="A291" s="1">
        <v>291</v>
      </c>
      <c r="B291" s="4" t="s">
        <v>57</v>
      </c>
      <c r="C291" s="4">
        <f>VLOOKUP(A291,[1]Sheet0!$A$1:$E$475,5,FALSE)</f>
        <v>496116.35999999993</v>
      </c>
      <c r="D291" s="4">
        <v>85775</v>
      </c>
    </row>
    <row r="292" spans="1:4" x14ac:dyDescent="0.3">
      <c r="A292" s="1">
        <v>292</v>
      </c>
      <c r="B292" s="4" t="s">
        <v>51</v>
      </c>
      <c r="C292" s="4">
        <f>VLOOKUP(A292,[1]Sheet0!$A$1:$E$475,5,FALSE)</f>
        <v>0</v>
      </c>
      <c r="D292" s="4">
        <v>6689.2780000000002</v>
      </c>
    </row>
    <row r="293" spans="1:4" x14ac:dyDescent="0.3">
      <c r="A293" s="1">
        <v>293</v>
      </c>
      <c r="B293" s="4" t="s">
        <v>66</v>
      </c>
      <c r="C293" s="4">
        <f>VLOOKUP(A293,[1]Sheet0!$A$1:$E$475,5,FALSE)</f>
        <v>0</v>
      </c>
      <c r="D293" s="4">
        <v>27457.999</v>
      </c>
    </row>
    <row r="294" spans="1:4" x14ac:dyDescent="0.3">
      <c r="A294" s="1">
        <v>294</v>
      </c>
      <c r="B294" s="4" t="s">
        <v>53</v>
      </c>
      <c r="C294" s="4">
        <f>VLOOKUP(A294,[1]Sheet0!$A$1:$E$475,5,FALSE)</f>
        <v>0</v>
      </c>
      <c r="D294" s="4">
        <v>4550</v>
      </c>
    </row>
    <row r="295" spans="1:4" x14ac:dyDescent="0.3">
      <c r="A295" s="1">
        <v>295</v>
      </c>
      <c r="B295" s="4" t="s">
        <v>55</v>
      </c>
      <c r="C295" s="4">
        <f>VLOOKUP(A295,[1]Sheet0!$A$1:$E$475,5,FALSE)</f>
        <v>0</v>
      </c>
      <c r="D295" s="4">
        <v>0</v>
      </c>
    </row>
    <row r="296" spans="1:4" x14ac:dyDescent="0.3">
      <c r="A296" s="1">
        <v>296</v>
      </c>
      <c r="B296" s="4" t="s">
        <v>44</v>
      </c>
      <c r="C296" s="4">
        <f>VLOOKUP(A296,[1]Sheet0!$A$1:$E$475,5,FALSE)</f>
        <v>0</v>
      </c>
      <c r="D296" s="4">
        <v>0</v>
      </c>
    </row>
    <row r="297" spans="1:4" x14ac:dyDescent="0.3">
      <c r="A297" s="1">
        <v>297</v>
      </c>
      <c r="B297" s="5"/>
      <c r="C297" s="5"/>
      <c r="D297" s="5"/>
    </row>
    <row r="298" spans="1:4" x14ac:dyDescent="0.3">
      <c r="A298" s="1">
        <v>298</v>
      </c>
      <c r="B298" s="16" t="s">
        <v>108</v>
      </c>
      <c r="C298" s="16">
        <v>0</v>
      </c>
      <c r="D298" s="16">
        <v>0</v>
      </c>
    </row>
    <row r="299" spans="1:4" x14ac:dyDescent="0.3">
      <c r="A299" s="1">
        <v>299</v>
      </c>
      <c r="B299" s="4" t="s">
        <v>57</v>
      </c>
      <c r="C299" s="4">
        <f>VLOOKUP(A299,[1]Sheet0!$A$1:$E$475,5,FALSE)</f>
        <v>0</v>
      </c>
      <c r="D299" s="4">
        <v>0</v>
      </c>
    </row>
    <row r="300" spans="1:4" x14ac:dyDescent="0.3">
      <c r="A300" s="1">
        <v>300</v>
      </c>
      <c r="B300" s="4" t="s">
        <v>109</v>
      </c>
      <c r="C300" s="4">
        <f>VLOOKUP(A300,[1]Sheet0!$A$1:$E$475,5,FALSE)</f>
        <v>0</v>
      </c>
      <c r="D300" s="4">
        <v>0</v>
      </c>
    </row>
    <row r="301" spans="1:4" x14ac:dyDescent="0.3">
      <c r="A301" s="1">
        <v>301</v>
      </c>
      <c r="B301" s="5"/>
      <c r="C301" s="5"/>
      <c r="D301" s="5"/>
    </row>
    <row r="302" spans="1:4" x14ac:dyDescent="0.3">
      <c r="A302" s="1">
        <v>302</v>
      </c>
      <c r="B302" s="14" t="s">
        <v>110</v>
      </c>
      <c r="C302" s="15">
        <f t="shared" ref="C302:D302" si="42">C305+C315+C317+C303</f>
        <v>18430941.910999998</v>
      </c>
      <c r="D302" s="15">
        <f t="shared" si="42"/>
        <v>17778756.467999998</v>
      </c>
    </row>
    <row r="303" spans="1:4" x14ac:dyDescent="0.3">
      <c r="A303" s="1">
        <v>303</v>
      </c>
      <c r="B303" s="14" t="s">
        <v>111</v>
      </c>
      <c r="C303" s="23">
        <f>VLOOKUP(A303,[1]Sheet0!$A$1:$E$475,5,FALSE)</f>
        <v>17420958.5</v>
      </c>
      <c r="D303" s="14">
        <v>16242883.76</v>
      </c>
    </row>
    <row r="304" spans="1:4" x14ac:dyDescent="0.3">
      <c r="A304" s="1">
        <v>304</v>
      </c>
      <c r="B304" s="5"/>
      <c r="C304" s="5"/>
      <c r="D304" s="5"/>
    </row>
    <row r="305" spans="1:4" x14ac:dyDescent="0.3">
      <c r="A305" s="1">
        <v>305</v>
      </c>
      <c r="B305" s="16" t="s">
        <v>112</v>
      </c>
      <c r="C305" s="7">
        <f t="shared" ref="C305:D305" si="43">SUM(C306:C313)</f>
        <v>599200.196</v>
      </c>
      <c r="D305" s="7">
        <f t="shared" si="43"/>
        <v>1107207.5970000001</v>
      </c>
    </row>
    <row r="306" spans="1:4" x14ac:dyDescent="0.3">
      <c r="A306" s="1">
        <v>306</v>
      </c>
      <c r="B306" s="4" t="s">
        <v>51</v>
      </c>
      <c r="C306" s="4">
        <f>VLOOKUP(A306,[1]Sheet0!$A$1:$E$475,5,FALSE)</f>
        <v>2635.0029999999992</v>
      </c>
      <c r="D306" s="4">
        <v>1158.5999999999999</v>
      </c>
    </row>
    <row r="307" spans="1:4" x14ac:dyDescent="0.3">
      <c r="A307" s="1">
        <v>307</v>
      </c>
      <c r="B307" s="4" t="s">
        <v>58</v>
      </c>
      <c r="C307" s="4">
        <f>VLOOKUP(A307,[1]Sheet0!$A$1:$E$475,5,FALSE)</f>
        <v>312043.24100000004</v>
      </c>
      <c r="D307" s="4">
        <v>0</v>
      </c>
    </row>
    <row r="308" spans="1:4" x14ac:dyDescent="0.3">
      <c r="A308" s="1">
        <v>308</v>
      </c>
      <c r="B308" s="4" t="s">
        <v>41</v>
      </c>
      <c r="C308" s="4">
        <f>VLOOKUP(A308,[1]Sheet0!$A$1:$E$475,5,FALSE)</f>
        <v>133794.67599999998</v>
      </c>
      <c r="D308" s="4">
        <v>284160</v>
      </c>
    </row>
    <row r="309" spans="1:4" x14ac:dyDescent="0.3">
      <c r="A309" s="1">
        <v>309</v>
      </c>
      <c r="B309" s="4" t="s">
        <v>42</v>
      </c>
      <c r="C309" s="4">
        <f>VLOOKUP(A309,[1]Sheet0!$A$1:$E$475,5,FALSE)</f>
        <v>8807.1760000000013</v>
      </c>
      <c r="D309" s="4">
        <v>18054.999</v>
      </c>
    </row>
    <row r="310" spans="1:4" x14ac:dyDescent="0.3">
      <c r="A310" s="1">
        <v>310</v>
      </c>
      <c r="B310" s="4" t="s">
        <v>57</v>
      </c>
      <c r="C310" s="4">
        <f>VLOOKUP(A310,[1]Sheet0!$A$1:$E$475,5,FALSE)</f>
        <v>141920.1</v>
      </c>
      <c r="D310" s="4">
        <v>762087.99899999995</v>
      </c>
    </row>
    <row r="311" spans="1:4" x14ac:dyDescent="0.3">
      <c r="A311" s="1">
        <v>311</v>
      </c>
      <c r="B311" s="4" t="s">
        <v>66</v>
      </c>
      <c r="C311" s="4">
        <f>VLOOKUP(A311,[1]Sheet0!$A$1:$E$475,5,FALSE)</f>
        <v>0</v>
      </c>
      <c r="D311" s="4">
        <v>0</v>
      </c>
    </row>
    <row r="312" spans="1:4" x14ac:dyDescent="0.3">
      <c r="A312" s="1">
        <v>312</v>
      </c>
      <c r="B312" s="4" t="s">
        <v>53</v>
      </c>
      <c r="C312" s="4">
        <f>VLOOKUP(A312,[1]Sheet0!$A$1:$E$475,5,FALSE)</f>
        <v>0</v>
      </c>
      <c r="D312" s="4">
        <v>41745.999000000003</v>
      </c>
    </row>
    <row r="313" spans="1:4" x14ac:dyDescent="0.3">
      <c r="A313" s="1">
        <v>313</v>
      </c>
      <c r="B313" s="4" t="s">
        <v>55</v>
      </c>
      <c r="C313" s="4">
        <f>VLOOKUP(A313,[1]Sheet0!$A$1:$E$475,5,FALSE)</f>
        <v>0</v>
      </c>
      <c r="D313" s="4">
        <v>0</v>
      </c>
    </row>
    <row r="314" spans="1:4" x14ac:dyDescent="0.3">
      <c r="A314" s="1">
        <v>314</v>
      </c>
      <c r="B314" s="5"/>
      <c r="C314" s="5"/>
      <c r="D314" s="5"/>
    </row>
    <row r="315" spans="1:4" x14ac:dyDescent="0.3">
      <c r="A315" s="1">
        <v>315</v>
      </c>
      <c r="B315" s="16" t="s">
        <v>113</v>
      </c>
      <c r="C315" s="16">
        <v>0</v>
      </c>
      <c r="D315" s="16">
        <v>150000</v>
      </c>
    </row>
    <row r="316" spans="1:4" x14ac:dyDescent="0.3">
      <c r="A316" s="1">
        <v>316</v>
      </c>
      <c r="B316" s="4" t="s">
        <v>57</v>
      </c>
      <c r="C316" s="4">
        <f>VLOOKUP(A316,[1]Sheet0!$A$1:$E$475,5,FALSE)</f>
        <v>0</v>
      </c>
      <c r="D316" s="4">
        <v>150000</v>
      </c>
    </row>
    <row r="317" spans="1:4" x14ac:dyDescent="0.3">
      <c r="A317" s="1">
        <v>317</v>
      </c>
      <c r="B317" s="4" t="s">
        <v>114</v>
      </c>
      <c r="C317" s="4">
        <f>VLOOKUP(A317,[1]Sheet0!$A$1:$E$475,5,FALSE)</f>
        <v>410783.21499999991</v>
      </c>
      <c r="D317" s="4">
        <v>278665.11099999998</v>
      </c>
    </row>
    <row r="318" spans="1:4" x14ac:dyDescent="0.3">
      <c r="A318" s="1">
        <v>318</v>
      </c>
      <c r="B318" s="5"/>
      <c r="C318" s="5"/>
      <c r="D318" s="5"/>
    </row>
    <row r="319" spans="1:4" x14ac:dyDescent="0.3">
      <c r="A319" s="1">
        <v>319</v>
      </c>
      <c r="B319" s="10" t="s">
        <v>115</v>
      </c>
      <c r="C319" s="10">
        <f t="shared" ref="C319:D319" si="44">C283+C263</f>
        <v>20757785.320999999</v>
      </c>
      <c r="D319" s="10">
        <f t="shared" si="44"/>
        <v>23691185.715</v>
      </c>
    </row>
    <row r="320" spans="1:4" x14ac:dyDescent="0.3">
      <c r="A320" s="1">
        <v>320</v>
      </c>
      <c r="B320" s="5"/>
      <c r="C320" s="5"/>
      <c r="D320" s="5"/>
    </row>
    <row r="321" spans="1:4" x14ac:dyDescent="0.3">
      <c r="A321" s="1">
        <v>321</v>
      </c>
      <c r="B321" s="10" t="s">
        <v>116</v>
      </c>
      <c r="C321" s="10">
        <f t="shared" ref="C321:D321" si="45">C323+C338+C363+C382+C397+C399+C415+C428+C436</f>
        <v>10466653.492000002</v>
      </c>
      <c r="D321" s="10">
        <f t="shared" si="45"/>
        <v>143532191.366</v>
      </c>
    </row>
    <row r="322" spans="1:4" x14ac:dyDescent="0.3">
      <c r="A322" s="1">
        <v>322</v>
      </c>
      <c r="B322" s="5"/>
      <c r="C322" s="5"/>
      <c r="D322" s="5"/>
    </row>
    <row r="323" spans="1:4" x14ac:dyDescent="0.3">
      <c r="A323" s="1">
        <v>323</v>
      </c>
      <c r="B323" s="14" t="s">
        <v>117</v>
      </c>
      <c r="C323" s="15">
        <f t="shared" ref="C323:D323" si="46">C325+C335</f>
        <v>-1212978.817</v>
      </c>
      <c r="D323" s="15">
        <f t="shared" si="46"/>
        <v>2521835</v>
      </c>
    </row>
    <row r="324" spans="1:4" x14ac:dyDescent="0.3">
      <c r="A324" s="1">
        <v>324</v>
      </c>
      <c r="B324" s="5"/>
      <c r="C324" s="5"/>
      <c r="D324" s="5"/>
    </row>
    <row r="325" spans="1:4" x14ac:dyDescent="0.3">
      <c r="A325" s="1">
        <v>325</v>
      </c>
      <c r="B325" s="16" t="s">
        <v>118</v>
      </c>
      <c r="C325" s="7">
        <f t="shared" ref="C325:D325" si="47">SUM(C326:C333)</f>
        <v>-1212978.817</v>
      </c>
      <c r="D325" s="7">
        <f t="shared" si="47"/>
        <v>2521835</v>
      </c>
    </row>
    <row r="326" spans="1:4" x14ac:dyDescent="0.3">
      <c r="A326" s="1">
        <v>326</v>
      </c>
      <c r="B326" s="4" t="s">
        <v>119</v>
      </c>
      <c r="C326" s="4">
        <f>VLOOKUP(A326,[1]Sheet0!$A$1:$E$475,5,FALSE)</f>
        <v>0</v>
      </c>
      <c r="D326" s="4">
        <v>0</v>
      </c>
    </row>
    <row r="327" spans="1:4" x14ac:dyDescent="0.3">
      <c r="A327" s="1">
        <v>327</v>
      </c>
      <c r="B327" s="4" t="s">
        <v>87</v>
      </c>
      <c r="C327" s="4">
        <f>VLOOKUP(A327,[1]Sheet0!$A$1:$E$475,5,FALSE)</f>
        <v>0</v>
      </c>
      <c r="D327" s="4">
        <v>0</v>
      </c>
    </row>
    <row r="328" spans="1:4" x14ac:dyDescent="0.3">
      <c r="A328" s="1">
        <v>328</v>
      </c>
      <c r="B328" s="4" t="s">
        <v>51</v>
      </c>
      <c r="C328" s="4">
        <f>VLOOKUP(A328,[1]Sheet0!$A$1:$E$475,5,FALSE)</f>
        <v>-2075955.078</v>
      </c>
      <c r="D328" s="4">
        <v>105115.001</v>
      </c>
    </row>
    <row r="329" spans="1:4" x14ac:dyDescent="0.3">
      <c r="A329" s="1">
        <v>329</v>
      </c>
      <c r="B329" s="4" t="s">
        <v>58</v>
      </c>
      <c r="C329" s="4">
        <f>VLOOKUP(A329,[1]Sheet0!$A$1:$E$475,5,FALSE)</f>
        <v>343340.86699999997</v>
      </c>
      <c r="D329" s="4">
        <v>1684167.0009999999</v>
      </c>
    </row>
    <row r="330" spans="1:4" x14ac:dyDescent="0.3">
      <c r="A330" s="1">
        <v>330</v>
      </c>
      <c r="B330" s="4" t="s">
        <v>55</v>
      </c>
      <c r="C330" s="4">
        <f>VLOOKUP(A330,[1]Sheet0!$A$1:$E$475,5,FALSE)</f>
        <v>0</v>
      </c>
      <c r="D330" s="4">
        <v>0</v>
      </c>
    </row>
    <row r="331" spans="1:4" x14ac:dyDescent="0.3">
      <c r="A331" s="1">
        <v>331</v>
      </c>
      <c r="B331" s="4" t="s">
        <v>41</v>
      </c>
      <c r="C331" s="4">
        <f>VLOOKUP(A331,[1]Sheet0!$A$1:$E$475,5,FALSE)</f>
        <v>529626.59399999992</v>
      </c>
      <c r="D331" s="4">
        <v>718060.99800000002</v>
      </c>
    </row>
    <row r="332" spans="1:4" x14ac:dyDescent="0.3">
      <c r="A332" s="1">
        <v>332</v>
      </c>
      <c r="B332" s="4" t="s">
        <v>42</v>
      </c>
      <c r="C332" s="4">
        <f>VLOOKUP(A332,[1]Sheet0!$A$1:$E$475,5,FALSE)</f>
        <v>2409.0480000000002</v>
      </c>
      <c r="D332" s="4">
        <v>12504.001</v>
      </c>
    </row>
    <row r="333" spans="1:4" x14ac:dyDescent="0.3">
      <c r="A333" s="1">
        <v>333</v>
      </c>
      <c r="B333" s="4" t="s">
        <v>57</v>
      </c>
      <c r="C333" s="4">
        <f>VLOOKUP(A333,[1]Sheet0!$A$1:$E$475,5,FALSE)</f>
        <v>-12400.247999999998</v>
      </c>
      <c r="D333" s="4">
        <v>1987.999</v>
      </c>
    </row>
    <row r="334" spans="1:4" x14ac:dyDescent="0.3">
      <c r="A334" s="1">
        <v>334</v>
      </c>
      <c r="B334" s="5"/>
      <c r="C334" s="5"/>
      <c r="D334" s="5"/>
    </row>
    <row r="335" spans="1:4" x14ac:dyDescent="0.3">
      <c r="A335" s="1">
        <v>335</v>
      </c>
      <c r="B335" s="16" t="s">
        <v>120</v>
      </c>
      <c r="C335" s="16">
        <v>0</v>
      </c>
      <c r="D335" s="16">
        <v>0</v>
      </c>
    </row>
    <row r="336" spans="1:4" x14ac:dyDescent="0.3">
      <c r="A336" s="1">
        <v>336</v>
      </c>
      <c r="B336" s="4" t="s">
        <v>57</v>
      </c>
      <c r="C336" s="4">
        <f>VLOOKUP(A336,[1]Sheet0!$A$1:$E$475,5,FALSE)</f>
        <v>0</v>
      </c>
      <c r="D336" s="4">
        <v>0</v>
      </c>
    </row>
    <row r="337" spans="1:4" x14ac:dyDescent="0.3">
      <c r="A337" s="1">
        <v>337</v>
      </c>
      <c r="B337" s="5"/>
      <c r="C337" s="5"/>
      <c r="D337" s="5"/>
    </row>
    <row r="338" spans="1:4" x14ac:dyDescent="0.3">
      <c r="A338" s="1">
        <v>338</v>
      </c>
      <c r="B338" s="14" t="s">
        <v>121</v>
      </c>
      <c r="C338" s="15">
        <f t="shared" ref="C338:D338" si="48">C340+C357</f>
        <v>4348337.3650000002</v>
      </c>
      <c r="D338" s="15">
        <f t="shared" si="48"/>
        <v>5662778.2419999996</v>
      </c>
    </row>
    <row r="339" spans="1:4" x14ac:dyDescent="0.3">
      <c r="A339" s="1">
        <v>339</v>
      </c>
      <c r="B339" s="5"/>
      <c r="C339" s="5"/>
      <c r="D339" s="5"/>
    </row>
    <row r="340" spans="1:4" x14ac:dyDescent="0.3">
      <c r="A340" s="1">
        <v>340</v>
      </c>
      <c r="B340" s="16" t="s">
        <v>122</v>
      </c>
      <c r="C340" s="7">
        <f t="shared" ref="C340:D340" si="49">SUM(C341:C355)</f>
        <v>4348337.3650000002</v>
      </c>
      <c r="D340" s="7">
        <f t="shared" si="49"/>
        <v>5662778.2419999996</v>
      </c>
    </row>
    <row r="341" spans="1:4" x14ac:dyDescent="0.3">
      <c r="A341" s="1">
        <v>341</v>
      </c>
      <c r="B341" s="4" t="s">
        <v>123</v>
      </c>
      <c r="C341" s="4">
        <f>VLOOKUP(A341,[1]Sheet0!$A$1:$E$475,5,FALSE)</f>
        <v>159988.19899999999</v>
      </c>
      <c r="D341" s="4">
        <v>5532.0010000000002</v>
      </c>
    </row>
    <row r="342" spans="1:4" x14ac:dyDescent="0.3">
      <c r="A342" s="1">
        <v>342</v>
      </c>
      <c r="B342" s="4" t="s">
        <v>66</v>
      </c>
      <c r="C342" s="4">
        <f>VLOOKUP(A342,[1]Sheet0!$A$1:$E$475,5,FALSE)</f>
        <v>62727.254999999997</v>
      </c>
      <c r="D342" s="4">
        <v>74928.130999999994</v>
      </c>
    </row>
    <row r="343" spans="1:4" x14ac:dyDescent="0.3">
      <c r="A343" s="1">
        <v>343</v>
      </c>
      <c r="B343" s="4" t="s">
        <v>51</v>
      </c>
      <c r="C343" s="4">
        <f>VLOOKUP(A343,[1]Sheet0!$A$1:$E$475,5,FALSE)</f>
        <v>110307.38400000002</v>
      </c>
      <c r="D343" s="4">
        <v>419673.42200000002</v>
      </c>
    </row>
    <row r="344" spans="1:4" x14ac:dyDescent="0.3">
      <c r="A344" s="1">
        <v>344</v>
      </c>
      <c r="B344" s="4" t="s">
        <v>86</v>
      </c>
      <c r="C344" s="4">
        <f>VLOOKUP(A344,[1]Sheet0!$A$1:$E$475,5,FALSE)</f>
        <v>769313.38699999999</v>
      </c>
      <c r="D344" s="4">
        <v>539085.99899999995</v>
      </c>
    </row>
    <row r="345" spans="1:4" x14ac:dyDescent="0.3">
      <c r="A345" s="1">
        <v>345</v>
      </c>
      <c r="B345" s="4" t="s">
        <v>53</v>
      </c>
      <c r="C345" s="4">
        <f>VLOOKUP(A345,[1]Sheet0!$A$1:$E$475,5,FALSE)</f>
        <v>21155.423000000003</v>
      </c>
      <c r="D345" s="4">
        <v>475</v>
      </c>
    </row>
    <row r="346" spans="1:4" x14ac:dyDescent="0.3">
      <c r="A346" s="1">
        <v>346</v>
      </c>
      <c r="B346" s="4" t="s">
        <v>58</v>
      </c>
      <c r="C346" s="4">
        <f>VLOOKUP(A346,[1]Sheet0!$A$1:$E$475,5,FALSE)</f>
        <v>202833.05699999997</v>
      </c>
      <c r="D346" s="4">
        <v>382129.22100000002</v>
      </c>
    </row>
    <row r="347" spans="1:4" x14ac:dyDescent="0.3">
      <c r="A347" s="1">
        <v>347</v>
      </c>
      <c r="B347" s="4" t="s">
        <v>82</v>
      </c>
      <c r="C347" s="4">
        <f>VLOOKUP(A347,[1]Sheet0!$A$1:$E$475,5,FALSE)</f>
        <v>398157.962</v>
      </c>
      <c r="D347" s="4">
        <v>745400</v>
      </c>
    </row>
    <row r="348" spans="1:4" x14ac:dyDescent="0.3">
      <c r="A348" s="1">
        <v>348</v>
      </c>
      <c r="B348" s="4" t="s">
        <v>55</v>
      </c>
      <c r="C348" s="4">
        <f>VLOOKUP(A348,[1]Sheet0!$A$1:$E$475,5,FALSE)</f>
        <v>292373.35900000005</v>
      </c>
      <c r="D348" s="4">
        <v>1393814.949</v>
      </c>
    </row>
    <row r="349" spans="1:4" x14ac:dyDescent="0.3">
      <c r="A349" s="1">
        <v>349</v>
      </c>
      <c r="B349" s="4" t="s">
        <v>41</v>
      </c>
      <c r="C349" s="4">
        <f>VLOOKUP(A349,[1]Sheet0!$A$1:$E$475,5,FALSE)</f>
        <v>1612181.2440000002</v>
      </c>
      <c r="D349" s="4">
        <v>1127534.0009999999</v>
      </c>
    </row>
    <row r="350" spans="1:4" x14ac:dyDescent="0.3">
      <c r="A350" s="1">
        <v>350</v>
      </c>
      <c r="B350" s="4" t="s">
        <v>44</v>
      </c>
      <c r="C350" s="4">
        <f>VLOOKUP(A350,[1]Sheet0!$A$1:$E$475,5,FALSE)</f>
        <v>21600.432000000001</v>
      </c>
      <c r="D350" s="4">
        <v>4545.9989999999998</v>
      </c>
    </row>
    <row r="351" spans="1:4" x14ac:dyDescent="0.3">
      <c r="A351" s="1">
        <v>351</v>
      </c>
      <c r="B351" s="4" t="s">
        <v>88</v>
      </c>
      <c r="C351" s="4">
        <f>VLOOKUP(A351,[1]Sheet0!$A$1:$E$475,5,FALSE)</f>
        <v>8392.1679999999997</v>
      </c>
      <c r="D351" s="4">
        <v>84470.998000000007</v>
      </c>
    </row>
    <row r="352" spans="1:4" x14ac:dyDescent="0.3">
      <c r="A352" s="1">
        <v>352</v>
      </c>
      <c r="B352" s="4" t="s">
        <v>83</v>
      </c>
      <c r="C352" s="4">
        <f>VLOOKUP(A352,[1]Sheet0!$A$1:$E$475,5,FALSE)</f>
        <v>95796.045000000013</v>
      </c>
      <c r="D352" s="4">
        <v>155762.239</v>
      </c>
    </row>
    <row r="353" spans="1:4" x14ac:dyDescent="0.3">
      <c r="A353" s="1">
        <v>353</v>
      </c>
      <c r="B353" s="4" t="s">
        <v>42</v>
      </c>
      <c r="C353" s="4">
        <f>VLOOKUP(A353,[1]Sheet0!$A$1:$E$475,5,FALSE)</f>
        <v>163133.50299999997</v>
      </c>
      <c r="D353" s="4">
        <v>363598.11900000001</v>
      </c>
    </row>
    <row r="354" spans="1:4" x14ac:dyDescent="0.3">
      <c r="A354" s="1">
        <v>354</v>
      </c>
      <c r="B354" s="4" t="s">
        <v>57</v>
      </c>
      <c r="C354" s="4">
        <f>VLOOKUP(A354,[1]Sheet0!$A$1:$E$475,5,FALSE)</f>
        <v>430377.94699999999</v>
      </c>
      <c r="D354" s="4">
        <v>364411.163</v>
      </c>
    </row>
    <row r="355" spans="1:4" x14ac:dyDescent="0.3">
      <c r="A355" s="1">
        <v>355</v>
      </c>
      <c r="B355" s="4" t="s">
        <v>52</v>
      </c>
      <c r="C355" s="4">
        <f>VLOOKUP(A355,[1]Sheet0!$A$1:$E$475,5,FALSE)</f>
        <v>0</v>
      </c>
      <c r="D355" s="4">
        <v>1417</v>
      </c>
    </row>
    <row r="356" spans="1:4" x14ac:dyDescent="0.3">
      <c r="A356" s="1">
        <v>356</v>
      </c>
      <c r="B356" s="5"/>
      <c r="C356" s="5"/>
      <c r="D356" s="5"/>
    </row>
    <row r="357" spans="1:4" x14ac:dyDescent="0.3">
      <c r="A357" s="1">
        <v>357</v>
      </c>
      <c r="B357" s="16" t="s">
        <v>124</v>
      </c>
      <c r="C357" s="16">
        <f t="shared" ref="C357:D357" si="50">SUM(C358:C361)</f>
        <v>0</v>
      </c>
      <c r="D357" s="16">
        <f t="shared" si="50"/>
        <v>0</v>
      </c>
    </row>
    <row r="358" spans="1:4" x14ac:dyDescent="0.3">
      <c r="A358" s="1">
        <v>358</v>
      </c>
      <c r="B358" s="4" t="s">
        <v>51</v>
      </c>
      <c r="C358" s="4">
        <f>VLOOKUP(A358,[1]Sheet0!$A$1:$E$475,5,FALSE)</f>
        <v>0</v>
      </c>
      <c r="D358" s="4">
        <v>0</v>
      </c>
    </row>
    <row r="359" spans="1:4" x14ac:dyDescent="0.3">
      <c r="A359" s="1">
        <v>359</v>
      </c>
      <c r="B359" s="4" t="s">
        <v>44</v>
      </c>
      <c r="C359" s="4">
        <f>VLOOKUP(A359,[1]Sheet0!$A$1:$E$475,5,FALSE)</f>
        <v>0</v>
      </c>
      <c r="D359" s="4">
        <v>0</v>
      </c>
    </row>
    <row r="360" spans="1:4" x14ac:dyDescent="0.3">
      <c r="A360" s="1">
        <v>360</v>
      </c>
      <c r="B360" s="4" t="s">
        <v>57</v>
      </c>
      <c r="C360" s="4">
        <f>VLOOKUP(A360,[1]Sheet0!$A$1:$E$475,5,FALSE)</f>
        <v>0</v>
      </c>
      <c r="D360" s="4">
        <v>0</v>
      </c>
    </row>
    <row r="361" spans="1:4" x14ac:dyDescent="0.3">
      <c r="A361" s="1">
        <v>361</v>
      </c>
      <c r="B361" s="4" t="s">
        <v>42</v>
      </c>
      <c r="C361" s="4">
        <f>VLOOKUP(A361,[1]Sheet0!$A$1:$E$475,5,FALSE)</f>
        <v>0</v>
      </c>
      <c r="D361" s="4">
        <v>0</v>
      </c>
    </row>
    <row r="362" spans="1:4" x14ac:dyDescent="0.3">
      <c r="A362" s="1">
        <v>362</v>
      </c>
      <c r="B362" s="5"/>
      <c r="C362" s="5"/>
      <c r="D362" s="5"/>
    </row>
    <row r="363" spans="1:4" x14ac:dyDescent="0.3">
      <c r="A363" s="1">
        <v>363</v>
      </c>
      <c r="B363" s="14" t="s">
        <v>125</v>
      </c>
      <c r="C363" s="15">
        <f t="shared" ref="C363:D363" si="51">C365+C377</f>
        <v>1513764.9919999996</v>
      </c>
      <c r="D363" s="15">
        <f t="shared" si="51"/>
        <v>2707520.7109999997</v>
      </c>
    </row>
    <row r="364" spans="1:4" x14ac:dyDescent="0.3">
      <c r="A364" s="1">
        <v>364</v>
      </c>
      <c r="B364" s="5"/>
      <c r="C364" s="5"/>
      <c r="D364" s="5"/>
    </row>
    <row r="365" spans="1:4" x14ac:dyDescent="0.3">
      <c r="A365" s="1">
        <v>365</v>
      </c>
      <c r="B365" s="16" t="s">
        <v>126</v>
      </c>
      <c r="C365" s="7">
        <f t="shared" ref="C365:D365" si="52">SUM(C366:C375)</f>
        <v>1513764.9919999996</v>
      </c>
      <c r="D365" s="7">
        <f t="shared" si="52"/>
        <v>2707520.7109999997</v>
      </c>
    </row>
    <row r="366" spans="1:4" x14ac:dyDescent="0.3">
      <c r="A366" s="1">
        <v>366</v>
      </c>
      <c r="B366" s="4" t="s">
        <v>83</v>
      </c>
      <c r="C366" s="4">
        <f>VLOOKUP(A366,[1]Sheet0!$A$1:$E$475,5,FALSE)</f>
        <v>0</v>
      </c>
      <c r="D366" s="4">
        <v>145133.26800000001</v>
      </c>
    </row>
    <row r="367" spans="1:4" x14ac:dyDescent="0.3">
      <c r="A367" s="1">
        <v>367</v>
      </c>
      <c r="B367" s="4" t="s">
        <v>28</v>
      </c>
      <c r="C367" s="4">
        <f>VLOOKUP(A367,[1]Sheet0!$A$1:$E$475,5,FALSE)</f>
        <v>0</v>
      </c>
      <c r="D367" s="4">
        <v>0</v>
      </c>
    </row>
    <row r="368" spans="1:4" x14ac:dyDescent="0.3">
      <c r="A368" s="1">
        <v>368</v>
      </c>
      <c r="B368" s="4" t="s">
        <v>66</v>
      </c>
      <c r="C368" s="4">
        <f>VLOOKUP(A368,[1]Sheet0!$A$1:$E$475,5,FALSE)</f>
        <v>0</v>
      </c>
      <c r="D368" s="4">
        <v>50</v>
      </c>
    </row>
    <row r="369" spans="1:4" x14ac:dyDescent="0.3">
      <c r="A369" s="1">
        <v>369</v>
      </c>
      <c r="B369" s="4" t="s">
        <v>51</v>
      </c>
      <c r="C369" s="4">
        <f>VLOOKUP(A369,[1]Sheet0!$A$1:$E$475,5,FALSE)</f>
        <v>104450.80799999999</v>
      </c>
      <c r="D369" s="4">
        <v>9909.8320000000003</v>
      </c>
    </row>
    <row r="370" spans="1:4" x14ac:dyDescent="0.3">
      <c r="A370" s="1">
        <v>370</v>
      </c>
      <c r="B370" s="4" t="s">
        <v>53</v>
      </c>
      <c r="C370" s="4">
        <f>VLOOKUP(A370,[1]Sheet0!$A$1:$E$475,5,FALSE)</f>
        <v>135.00099999999998</v>
      </c>
      <c r="D370" s="4"/>
    </row>
    <row r="371" spans="1:4" x14ac:dyDescent="0.3">
      <c r="A371" s="1">
        <v>371</v>
      </c>
      <c r="B371" s="4" t="s">
        <v>58</v>
      </c>
      <c r="C371" s="4">
        <f>VLOOKUP(A371,[1]Sheet0!$A$1:$E$475,5,FALSE)</f>
        <v>1218404.3689999999</v>
      </c>
      <c r="D371" s="4">
        <v>2150000</v>
      </c>
    </row>
    <row r="372" spans="1:4" x14ac:dyDescent="0.3">
      <c r="A372" s="1">
        <v>372</v>
      </c>
      <c r="B372" s="4" t="s">
        <v>55</v>
      </c>
      <c r="C372" s="4">
        <f>VLOOKUP(A372,[1]Sheet0!$A$1:$E$475,5,FALSE)</f>
        <v>0</v>
      </c>
      <c r="D372" s="4">
        <v>140</v>
      </c>
    </row>
    <row r="373" spans="1:4" x14ac:dyDescent="0.3">
      <c r="A373" s="1">
        <v>373</v>
      </c>
      <c r="B373" s="4" t="s">
        <v>41</v>
      </c>
      <c r="C373" s="4">
        <f>VLOOKUP(A373,[1]Sheet0!$A$1:$E$475,5,FALSE)</f>
        <v>177414.54800000001</v>
      </c>
      <c r="D373" s="4">
        <v>155520</v>
      </c>
    </row>
    <row r="374" spans="1:4" x14ac:dyDescent="0.3">
      <c r="A374" s="1">
        <v>374</v>
      </c>
      <c r="B374" s="4" t="s">
        <v>42</v>
      </c>
      <c r="C374" s="4">
        <f>VLOOKUP(A374,[1]Sheet0!$A$1:$E$475,5,FALSE)</f>
        <v>7810.1570000000002</v>
      </c>
      <c r="D374" s="4">
        <v>173327.99</v>
      </c>
    </row>
    <row r="375" spans="1:4" x14ac:dyDescent="0.3">
      <c r="A375" s="1">
        <v>375</v>
      </c>
      <c r="B375" s="4" t="s">
        <v>57</v>
      </c>
      <c r="C375" s="4">
        <f>VLOOKUP(A375,[1]Sheet0!$A$1:$E$475,5,FALSE)</f>
        <v>5550.1089999999995</v>
      </c>
      <c r="D375" s="4">
        <v>73439.620999999999</v>
      </c>
    </row>
    <row r="376" spans="1:4" x14ac:dyDescent="0.3">
      <c r="A376" s="1">
        <v>376</v>
      </c>
      <c r="B376" s="5"/>
      <c r="C376" s="5"/>
      <c r="D376" s="5"/>
    </row>
    <row r="377" spans="1:4" x14ac:dyDescent="0.3">
      <c r="A377" s="1">
        <v>377</v>
      </c>
      <c r="B377" s="16" t="s">
        <v>127</v>
      </c>
      <c r="C377" s="16">
        <f t="shared" ref="C377:D377" si="53">SUM(C378:C380)</f>
        <v>0</v>
      </c>
      <c r="D377" s="16">
        <f t="shared" si="53"/>
        <v>0</v>
      </c>
    </row>
    <row r="378" spans="1:4" x14ac:dyDescent="0.3">
      <c r="A378" s="1">
        <v>378</v>
      </c>
      <c r="B378" s="4" t="s">
        <v>51</v>
      </c>
      <c r="C378" s="4">
        <f>VLOOKUP(A378,[1]Sheet0!$A$1:$E$475,5,FALSE)</f>
        <v>0</v>
      </c>
      <c r="D378" s="4">
        <v>0</v>
      </c>
    </row>
    <row r="379" spans="1:4" x14ac:dyDescent="0.3">
      <c r="A379" s="1">
        <v>379</v>
      </c>
      <c r="B379" s="4" t="s">
        <v>58</v>
      </c>
      <c r="C379" s="4">
        <f>VLOOKUP(A379,[1]Sheet0!$A$1:$E$475,5,FALSE)</f>
        <v>0</v>
      </c>
      <c r="D379" s="4">
        <v>0</v>
      </c>
    </row>
    <row r="380" spans="1:4" x14ac:dyDescent="0.3">
      <c r="A380" s="1">
        <v>380</v>
      </c>
      <c r="B380" s="4" t="s">
        <v>57</v>
      </c>
      <c r="C380" s="4">
        <f>VLOOKUP(A380,[1]Sheet0!$A$1:$E$475,5,FALSE)</f>
        <v>0</v>
      </c>
      <c r="D380" s="4">
        <v>0</v>
      </c>
    </row>
    <row r="381" spans="1:4" x14ac:dyDescent="0.3">
      <c r="A381" s="1">
        <v>381</v>
      </c>
      <c r="B381" s="5"/>
      <c r="C381" s="5"/>
      <c r="D381" s="5"/>
    </row>
    <row r="382" spans="1:4" x14ac:dyDescent="0.3">
      <c r="A382" s="1">
        <v>382</v>
      </c>
      <c r="B382" s="14" t="s">
        <v>128</v>
      </c>
      <c r="C382" s="15">
        <f t="shared" ref="C382:D382" si="54">C384+C394</f>
        <v>328303.9279999999</v>
      </c>
      <c r="D382" s="15">
        <f t="shared" si="54"/>
        <v>396226.00399999996</v>
      </c>
    </row>
    <row r="383" spans="1:4" x14ac:dyDescent="0.3">
      <c r="A383" s="1">
        <v>383</v>
      </c>
      <c r="B383" s="5"/>
      <c r="C383" s="5"/>
      <c r="D383" s="5"/>
    </row>
    <row r="384" spans="1:4" x14ac:dyDescent="0.3">
      <c r="A384" s="1">
        <v>384</v>
      </c>
      <c r="B384" s="16" t="s">
        <v>129</v>
      </c>
      <c r="C384" s="7">
        <f t="shared" ref="C384:D384" si="55">SUM(C385:C392)</f>
        <v>328303.9279999999</v>
      </c>
      <c r="D384" s="7">
        <f t="shared" si="55"/>
        <v>396226.00399999996</v>
      </c>
    </row>
    <row r="385" spans="1:4" x14ac:dyDescent="0.3">
      <c r="A385" s="1">
        <v>385</v>
      </c>
      <c r="B385" s="4" t="s">
        <v>41</v>
      </c>
      <c r="C385" s="4">
        <f>VLOOKUP(A385,[1]Sheet0!$A$1:$E$475,5,FALSE)</f>
        <v>287730.75699999993</v>
      </c>
      <c r="D385" s="4">
        <v>375652.00099999999</v>
      </c>
    </row>
    <row r="386" spans="1:4" x14ac:dyDescent="0.3">
      <c r="A386" s="1">
        <v>386</v>
      </c>
      <c r="B386" s="4" t="s">
        <v>66</v>
      </c>
      <c r="C386" s="4">
        <f>VLOOKUP(A386,[1]Sheet0!$A$1:$E$475,5,FALSE)</f>
        <v>0</v>
      </c>
      <c r="D386" s="4">
        <v>80</v>
      </c>
    </row>
    <row r="387" spans="1:4" x14ac:dyDescent="0.3">
      <c r="A387" s="1">
        <v>387</v>
      </c>
      <c r="B387" s="4" t="s">
        <v>58</v>
      </c>
      <c r="C387" s="4">
        <f>VLOOKUP(A387,[1]Sheet0!$A$1:$E$475,5,FALSE)</f>
        <v>0</v>
      </c>
      <c r="D387" s="4">
        <v>0</v>
      </c>
    </row>
    <row r="388" spans="1:4" x14ac:dyDescent="0.3">
      <c r="A388" s="1">
        <v>388</v>
      </c>
      <c r="B388" s="4" t="s">
        <v>42</v>
      </c>
      <c r="C388" s="4">
        <f>VLOOKUP(A388,[1]Sheet0!$A$1:$E$475,5,FALSE)</f>
        <v>15201.664000000001</v>
      </c>
      <c r="D388" s="4">
        <v>13315.001</v>
      </c>
    </row>
    <row r="389" spans="1:4" x14ac:dyDescent="0.3">
      <c r="A389" s="1">
        <v>389</v>
      </c>
      <c r="B389" s="4" t="s">
        <v>57</v>
      </c>
      <c r="C389" s="4">
        <f>VLOOKUP(A389,[1]Sheet0!$A$1:$E$475,5,FALSE)</f>
        <v>25371.507000000001</v>
      </c>
      <c r="D389" s="4">
        <v>0</v>
      </c>
    </row>
    <row r="390" spans="1:4" x14ac:dyDescent="0.3">
      <c r="A390" s="1">
        <v>390</v>
      </c>
      <c r="B390" s="4" t="s">
        <v>51</v>
      </c>
      <c r="C390" s="4">
        <f>VLOOKUP(A390,[1]Sheet0!$A$1:$E$475,5,FALSE)</f>
        <v>0</v>
      </c>
      <c r="D390" s="4">
        <v>7179.0020000000004</v>
      </c>
    </row>
    <row r="391" spans="1:4" x14ac:dyDescent="0.3">
      <c r="A391" s="1">
        <v>391</v>
      </c>
      <c r="B391" s="4" t="s">
        <v>55</v>
      </c>
      <c r="C391" s="4">
        <f>VLOOKUP(A391,[1]Sheet0!$A$1:$E$475,5,FALSE)</f>
        <v>0</v>
      </c>
      <c r="D391" s="4">
        <v>0</v>
      </c>
    </row>
    <row r="392" spans="1:4" x14ac:dyDescent="0.3">
      <c r="A392" s="1">
        <v>392</v>
      </c>
      <c r="B392" s="4" t="s">
        <v>44</v>
      </c>
      <c r="C392" s="4">
        <f>VLOOKUP(A392,[1]Sheet0!$A$1:$E$475,5,FALSE)</f>
        <v>0</v>
      </c>
      <c r="D392" s="4">
        <v>0</v>
      </c>
    </row>
    <row r="393" spans="1:4" x14ac:dyDescent="0.3">
      <c r="A393" s="1">
        <v>393</v>
      </c>
      <c r="B393" s="5"/>
      <c r="C393" s="5"/>
      <c r="D393" s="5"/>
    </row>
    <row r="394" spans="1:4" x14ac:dyDescent="0.3">
      <c r="A394" s="1">
        <v>394</v>
      </c>
      <c r="B394" s="16" t="s">
        <v>130</v>
      </c>
      <c r="C394" s="16">
        <v>0</v>
      </c>
      <c r="D394" s="16">
        <v>0</v>
      </c>
    </row>
    <row r="395" spans="1:4" x14ac:dyDescent="0.3">
      <c r="A395" s="1">
        <v>395</v>
      </c>
      <c r="B395" s="4" t="s">
        <v>42</v>
      </c>
      <c r="C395" s="4">
        <f>VLOOKUP(A395,[1]Sheet0!$A$1:$E$475,5,FALSE)</f>
        <v>0</v>
      </c>
      <c r="D395" s="4">
        <v>0</v>
      </c>
    </row>
    <row r="396" spans="1:4" x14ac:dyDescent="0.3">
      <c r="A396" s="1">
        <v>396</v>
      </c>
      <c r="B396" s="4" t="s">
        <v>57</v>
      </c>
      <c r="C396" s="4">
        <f>VLOOKUP(A396,[1]Sheet0!$A$1:$E$475,5,FALSE)</f>
        <v>0</v>
      </c>
      <c r="D396" s="4">
        <v>0</v>
      </c>
    </row>
    <row r="397" spans="1:4" x14ac:dyDescent="0.3">
      <c r="A397" s="1">
        <v>397</v>
      </c>
      <c r="B397" s="14" t="s">
        <v>131</v>
      </c>
      <c r="C397" s="24">
        <f>VLOOKUP(A397,[1]Sheet0!$A$1:$E$475,5,FALSE)</f>
        <v>313939.78999999998</v>
      </c>
      <c r="D397" s="14">
        <v>13960686.043</v>
      </c>
    </row>
    <row r="398" spans="1:4" x14ac:dyDescent="0.3">
      <c r="A398" s="1">
        <v>398</v>
      </c>
      <c r="B398" s="5"/>
      <c r="C398" s="5"/>
      <c r="D398" s="5"/>
    </row>
    <row r="399" spans="1:4" x14ac:dyDescent="0.3">
      <c r="A399" s="1">
        <v>399</v>
      </c>
      <c r="B399" s="14" t="s">
        <v>132</v>
      </c>
      <c r="C399" s="15">
        <f t="shared" ref="C399:D399" si="56">C401+C412</f>
        <v>985522.55300000007</v>
      </c>
      <c r="D399" s="15">
        <f t="shared" si="56"/>
        <v>589265.64500000002</v>
      </c>
    </row>
    <row r="400" spans="1:4" x14ac:dyDescent="0.3">
      <c r="A400" s="1">
        <v>400</v>
      </c>
      <c r="B400" s="5"/>
      <c r="C400" s="5"/>
      <c r="D400" s="5"/>
    </row>
    <row r="401" spans="1:4" x14ac:dyDescent="0.3">
      <c r="A401" s="1">
        <v>401</v>
      </c>
      <c r="B401" s="16" t="s">
        <v>133</v>
      </c>
      <c r="C401" s="7">
        <f t="shared" ref="C401:D401" si="57">SUM(C402:C410)</f>
        <v>985522.55300000007</v>
      </c>
      <c r="D401" s="7">
        <f t="shared" si="57"/>
        <v>589265.64500000002</v>
      </c>
    </row>
    <row r="402" spans="1:4" x14ac:dyDescent="0.3">
      <c r="A402" s="1">
        <v>402</v>
      </c>
      <c r="B402" s="4" t="s">
        <v>51</v>
      </c>
      <c r="C402" s="4">
        <f>VLOOKUP(A402,[1]Sheet0!$A$1:$E$475,5,FALSE)</f>
        <v>8443.3490000000002</v>
      </c>
      <c r="D402" s="4">
        <v>3130.0619999999999</v>
      </c>
    </row>
    <row r="403" spans="1:4" x14ac:dyDescent="0.3">
      <c r="A403" s="1">
        <v>403</v>
      </c>
      <c r="B403" s="4" t="s">
        <v>53</v>
      </c>
      <c r="C403" s="4">
        <f>VLOOKUP(A403,[1]Sheet0!$A$1:$E$475,5,FALSE)</f>
        <v>1425.0310000000002</v>
      </c>
      <c r="D403" s="4">
        <v>0</v>
      </c>
    </row>
    <row r="404" spans="1:4" x14ac:dyDescent="0.3">
      <c r="A404" s="1">
        <v>404</v>
      </c>
      <c r="B404" s="4" t="s">
        <v>58</v>
      </c>
      <c r="C404" s="4">
        <f>VLOOKUP(A404,[1]Sheet0!$A$1:$E$475,5,FALSE)</f>
        <v>632974.66000000015</v>
      </c>
      <c r="D404" s="4">
        <v>308119.00199999998</v>
      </c>
    </row>
    <row r="405" spans="1:4" x14ac:dyDescent="0.3">
      <c r="A405" s="1">
        <v>405</v>
      </c>
      <c r="B405" s="4" t="s">
        <v>41</v>
      </c>
      <c r="C405" s="4">
        <f>VLOOKUP(A405,[1]Sheet0!$A$1:$E$475,5,FALSE)</f>
        <v>177296.54599999997</v>
      </c>
      <c r="D405" s="4">
        <v>177295.99900000001</v>
      </c>
    </row>
    <row r="406" spans="1:4" x14ac:dyDescent="0.3">
      <c r="A406" s="1">
        <v>406</v>
      </c>
      <c r="B406" s="4" t="s">
        <v>44</v>
      </c>
      <c r="C406" s="4">
        <f>VLOOKUP(A406,[1]Sheet0!$A$1:$E$475,5,FALSE)</f>
        <v>700.01400000000001</v>
      </c>
      <c r="D406" s="4">
        <v>0</v>
      </c>
    </row>
    <row r="407" spans="1:4" x14ac:dyDescent="0.3">
      <c r="A407" s="1">
        <v>407</v>
      </c>
      <c r="B407" s="4" t="s">
        <v>42</v>
      </c>
      <c r="C407" s="4">
        <f>VLOOKUP(A407,[1]Sheet0!$A$1:$E$475,5,FALSE)</f>
        <v>112616.25199999999</v>
      </c>
      <c r="D407" s="4">
        <v>100720.58199999999</v>
      </c>
    </row>
    <row r="408" spans="1:4" x14ac:dyDescent="0.3">
      <c r="A408" s="1">
        <v>408</v>
      </c>
      <c r="B408" s="4" t="s">
        <v>57</v>
      </c>
      <c r="C408" s="4">
        <f>VLOOKUP(A408,[1]Sheet0!$A$1:$E$475,5,FALSE)</f>
        <v>52066.701000000008</v>
      </c>
      <c r="D408" s="4">
        <v>0</v>
      </c>
    </row>
    <row r="409" spans="1:4" x14ac:dyDescent="0.3">
      <c r="A409" s="1">
        <v>409</v>
      </c>
      <c r="B409" s="4" t="s">
        <v>66</v>
      </c>
      <c r="C409" s="4">
        <f>VLOOKUP(A409,[1]Sheet0!$A$1:$E$475,5,FALSE)</f>
        <v>0</v>
      </c>
      <c r="D409" s="4">
        <v>0</v>
      </c>
    </row>
    <row r="410" spans="1:4" x14ac:dyDescent="0.3">
      <c r="A410" s="1">
        <v>410</v>
      </c>
      <c r="B410" s="4" t="s">
        <v>55</v>
      </c>
      <c r="C410" s="4">
        <f>VLOOKUP(A410,[1]Sheet0!$A$1:$E$475,5,FALSE)</f>
        <v>0</v>
      </c>
      <c r="D410" s="4">
        <v>0</v>
      </c>
    </row>
    <row r="411" spans="1:4" x14ac:dyDescent="0.3">
      <c r="A411" s="1">
        <v>411</v>
      </c>
      <c r="B411" s="5"/>
      <c r="C411" s="5"/>
      <c r="D411" s="5"/>
    </row>
    <row r="412" spans="1:4" x14ac:dyDescent="0.3">
      <c r="A412" s="1">
        <v>412</v>
      </c>
      <c r="B412" s="16" t="s">
        <v>134</v>
      </c>
      <c r="C412" s="16">
        <v>0</v>
      </c>
      <c r="D412" s="16">
        <v>0</v>
      </c>
    </row>
    <row r="413" spans="1:4" x14ac:dyDescent="0.3">
      <c r="A413" s="1">
        <v>413</v>
      </c>
      <c r="B413" s="4" t="s">
        <v>57</v>
      </c>
      <c r="C413" s="4">
        <f>VLOOKUP(A413,[1]Sheet0!$A$1:$E$475,5,FALSE)</f>
        <v>0</v>
      </c>
      <c r="D413" s="4">
        <v>0</v>
      </c>
    </row>
    <row r="414" spans="1:4" x14ac:dyDescent="0.3">
      <c r="A414" s="1">
        <v>414</v>
      </c>
      <c r="B414" s="5"/>
      <c r="C414" s="5"/>
      <c r="D414" s="5"/>
    </row>
    <row r="415" spans="1:4" x14ac:dyDescent="0.3">
      <c r="A415" s="1">
        <v>415</v>
      </c>
      <c r="B415" s="14" t="s">
        <v>135</v>
      </c>
      <c r="C415" s="15">
        <f t="shared" ref="C415:D415" si="58">C417+C425</f>
        <v>2687045.3810000001</v>
      </c>
      <c r="D415" s="15">
        <f t="shared" si="58"/>
        <v>115306312.961</v>
      </c>
    </row>
    <row r="416" spans="1:4" x14ac:dyDescent="0.3">
      <c r="A416" s="1">
        <v>416</v>
      </c>
      <c r="B416" s="5"/>
      <c r="C416" s="5"/>
      <c r="D416" s="5"/>
    </row>
    <row r="417" spans="1:4" x14ac:dyDescent="0.3">
      <c r="A417" s="1">
        <v>417</v>
      </c>
      <c r="B417" s="16" t="s">
        <v>136</v>
      </c>
      <c r="C417" s="7">
        <f t="shared" ref="C417:D417" si="59">SUM(C418:C423)</f>
        <v>2687045.3810000001</v>
      </c>
      <c r="D417" s="7">
        <f t="shared" si="59"/>
        <v>115306312.961</v>
      </c>
    </row>
    <row r="418" spans="1:4" x14ac:dyDescent="0.3">
      <c r="A418" s="1">
        <v>418</v>
      </c>
      <c r="B418" s="4" t="s">
        <v>51</v>
      </c>
      <c r="C418" s="4">
        <f>VLOOKUP(A418,[1]Sheet0!$A$1:$E$475,5,FALSE)</f>
        <v>76105.501999999993</v>
      </c>
      <c r="D418" s="4">
        <v>1110.96</v>
      </c>
    </row>
    <row r="419" spans="1:4" x14ac:dyDescent="0.3">
      <c r="A419" s="1">
        <v>419</v>
      </c>
      <c r="B419" s="4" t="s">
        <v>14</v>
      </c>
      <c r="C419" s="4">
        <f>VLOOKUP(A419,[1]Sheet0!$A$1:$E$475,5,FALSE)</f>
        <v>0</v>
      </c>
      <c r="D419" s="4">
        <v>-2000</v>
      </c>
    </row>
    <row r="420" spans="1:4" x14ac:dyDescent="0.3">
      <c r="A420" s="1">
        <v>420</v>
      </c>
      <c r="B420" s="4" t="s">
        <v>58</v>
      </c>
      <c r="C420" s="4">
        <f>VLOOKUP(A420,[1]Sheet0!$A$1:$E$475,5,FALSE)</f>
        <v>693997.87799999979</v>
      </c>
      <c r="D420" s="4">
        <v>635000</v>
      </c>
    </row>
    <row r="421" spans="1:4" x14ac:dyDescent="0.3">
      <c r="A421" s="1">
        <v>421</v>
      </c>
      <c r="B421" s="4" t="s">
        <v>41</v>
      </c>
      <c r="C421" s="4">
        <f>VLOOKUP(A421,[1]Sheet0!$A$1:$E$475,5,FALSE)</f>
        <v>1884709.6940000001</v>
      </c>
      <c r="D421" s="4">
        <v>114610169.002</v>
      </c>
    </row>
    <row r="422" spans="1:4" x14ac:dyDescent="0.3">
      <c r="A422" s="1">
        <v>422</v>
      </c>
      <c r="B422" s="4" t="s">
        <v>57</v>
      </c>
      <c r="C422" s="4">
        <f>VLOOKUP(A422,[1]Sheet0!$A$1:$E$475,5,FALSE)</f>
        <v>32232.307000000001</v>
      </c>
      <c r="D422" s="4">
        <v>62032.999000000003</v>
      </c>
    </row>
    <row r="423" spans="1:4" x14ac:dyDescent="0.3">
      <c r="A423" s="1">
        <v>423</v>
      </c>
      <c r="B423" s="4" t="s">
        <v>45</v>
      </c>
      <c r="C423" s="4">
        <f>VLOOKUP(A423,[1]Sheet0!$A$1:$E$475,5,FALSE)</f>
        <v>0</v>
      </c>
      <c r="D423" s="4">
        <v>0</v>
      </c>
    </row>
    <row r="424" spans="1:4" x14ac:dyDescent="0.3">
      <c r="A424" s="1">
        <v>424</v>
      </c>
      <c r="B424" s="5"/>
      <c r="C424" s="5"/>
      <c r="D424" s="5"/>
    </row>
    <row r="425" spans="1:4" x14ac:dyDescent="0.3">
      <c r="A425" s="1">
        <v>425</v>
      </c>
      <c r="B425" s="16" t="s">
        <v>137</v>
      </c>
      <c r="C425" s="16">
        <v>0</v>
      </c>
      <c r="D425" s="16">
        <v>0</v>
      </c>
    </row>
    <row r="426" spans="1:4" x14ac:dyDescent="0.3">
      <c r="A426" s="1">
        <v>426</v>
      </c>
      <c r="B426" s="4" t="s">
        <v>57</v>
      </c>
      <c r="C426" s="4">
        <f>VLOOKUP(A426,[1]Sheet0!$A$1:$E$475,5,FALSE)</f>
        <v>0</v>
      </c>
      <c r="D426" s="4">
        <v>0</v>
      </c>
    </row>
    <row r="427" spans="1:4" x14ac:dyDescent="0.3">
      <c r="A427" s="1">
        <v>427</v>
      </c>
      <c r="B427" s="5"/>
      <c r="C427" s="5"/>
      <c r="D427" s="5"/>
    </row>
    <row r="428" spans="1:4" ht="17.399999999999999" customHeight="1" x14ac:dyDescent="0.3">
      <c r="A428" s="1">
        <v>428</v>
      </c>
      <c r="B428" s="6" t="s">
        <v>138</v>
      </c>
      <c r="C428" s="7">
        <f t="shared" ref="C428:D428" si="60">SUM(C429:C434)</f>
        <v>1502718.3</v>
      </c>
      <c r="D428" s="7">
        <f t="shared" si="60"/>
        <v>2274466.7599999998</v>
      </c>
    </row>
    <row r="429" spans="1:4" x14ac:dyDescent="0.3">
      <c r="A429" s="1">
        <v>429</v>
      </c>
      <c r="B429" s="4" t="s">
        <v>83</v>
      </c>
      <c r="C429" s="4">
        <f>VLOOKUP(A429,[1]Sheet0!$A$1:$E$475,5,FALSE)</f>
        <v>405742.86</v>
      </c>
      <c r="D429" s="4">
        <v>150667.04</v>
      </c>
    </row>
    <row r="430" spans="1:4" x14ac:dyDescent="0.3">
      <c r="A430" s="1">
        <v>430</v>
      </c>
      <c r="B430" s="4" t="s">
        <v>51</v>
      </c>
      <c r="C430" s="4">
        <f>VLOOKUP(A430,[1]Sheet0!$A$1:$E$475,5,FALSE)</f>
        <v>970638.97000000009</v>
      </c>
      <c r="D430" s="4">
        <v>1663211.91</v>
      </c>
    </row>
    <row r="431" spans="1:4" x14ac:dyDescent="0.3">
      <c r="A431" s="1">
        <v>431</v>
      </c>
      <c r="B431" s="4" t="s">
        <v>139</v>
      </c>
      <c r="C431" s="4">
        <f>VLOOKUP(A431,[1]Sheet0!$A$1:$E$475,5,FALSE)</f>
        <v>0</v>
      </c>
      <c r="D431" s="4">
        <v>0</v>
      </c>
    </row>
    <row r="432" spans="1:4" x14ac:dyDescent="0.3">
      <c r="A432" s="1">
        <v>432</v>
      </c>
      <c r="B432" s="4" t="s">
        <v>52</v>
      </c>
      <c r="C432" s="4">
        <f>VLOOKUP(A432,[1]Sheet0!$A$1:$E$475,5,FALSE)</f>
        <v>17799.47</v>
      </c>
      <c r="D432" s="4">
        <v>44349.81</v>
      </c>
    </row>
    <row r="433" spans="1:4" x14ac:dyDescent="0.3">
      <c r="A433" s="1">
        <v>433</v>
      </c>
      <c r="B433" s="4" t="s">
        <v>58</v>
      </c>
      <c r="C433" s="4">
        <f>VLOOKUP(A433,[1]Sheet0!$A$1:$E$475,5,FALSE)</f>
        <v>76437</v>
      </c>
      <c r="D433" s="4">
        <v>214011</v>
      </c>
    </row>
    <row r="434" spans="1:4" x14ac:dyDescent="0.3">
      <c r="A434" s="1">
        <v>434</v>
      </c>
      <c r="B434" s="4" t="s">
        <v>53</v>
      </c>
      <c r="C434" s="4">
        <f>VLOOKUP(A434,[1]Sheet0!$A$1:$E$475,5,FALSE)</f>
        <v>32100</v>
      </c>
      <c r="D434" s="4">
        <v>202227</v>
      </c>
    </row>
    <row r="435" spans="1:4" x14ac:dyDescent="0.3">
      <c r="A435" s="1">
        <v>435</v>
      </c>
      <c r="B435" s="5"/>
      <c r="C435" s="5"/>
      <c r="D435" s="5"/>
    </row>
    <row r="436" spans="1:4" x14ac:dyDescent="0.3">
      <c r="A436" s="1">
        <v>436</v>
      </c>
      <c r="B436" s="14" t="s">
        <v>140</v>
      </c>
      <c r="C436" s="15">
        <f t="shared" ref="C436:D436" si="61">C438+C448</f>
        <v>0</v>
      </c>
      <c r="D436" s="15">
        <f t="shared" si="61"/>
        <v>113100</v>
      </c>
    </row>
    <row r="437" spans="1:4" x14ac:dyDescent="0.3">
      <c r="A437" s="1">
        <v>437</v>
      </c>
      <c r="B437" s="5"/>
      <c r="C437" s="5"/>
      <c r="D437" s="5"/>
    </row>
    <row r="438" spans="1:4" x14ac:dyDescent="0.3">
      <c r="A438" s="1">
        <v>438</v>
      </c>
      <c r="B438" s="16" t="s">
        <v>141</v>
      </c>
      <c r="C438" s="7">
        <f t="shared" ref="C438:D438" si="62">SUM(C439:C446)</f>
        <v>0</v>
      </c>
      <c r="D438" s="7">
        <f t="shared" si="62"/>
        <v>113100</v>
      </c>
    </row>
    <row r="439" spans="1:4" x14ac:dyDescent="0.3">
      <c r="A439" s="1">
        <v>439</v>
      </c>
      <c r="B439" s="4" t="s">
        <v>66</v>
      </c>
      <c r="C439" s="4">
        <f>VLOOKUP(A439,[1]Sheet0!$A$1:$E$475,5,FALSE)</f>
        <v>0</v>
      </c>
      <c r="D439" s="4">
        <v>0</v>
      </c>
    </row>
    <row r="440" spans="1:4" x14ac:dyDescent="0.3">
      <c r="A440" s="1">
        <v>440</v>
      </c>
      <c r="B440" s="4" t="s">
        <v>51</v>
      </c>
      <c r="C440" s="4">
        <f>VLOOKUP(A440,[1]Sheet0!$A$1:$E$475,5,FALSE)</f>
        <v>0</v>
      </c>
      <c r="D440" s="4">
        <v>15032.001</v>
      </c>
    </row>
    <row r="441" spans="1:4" x14ac:dyDescent="0.3">
      <c r="A441" s="1">
        <v>441</v>
      </c>
      <c r="B441" s="4" t="s">
        <v>53</v>
      </c>
      <c r="C441" s="4">
        <f>VLOOKUP(A441,[1]Sheet0!$A$1:$E$475,5,FALSE)</f>
        <v>0</v>
      </c>
      <c r="D441" s="4">
        <v>0</v>
      </c>
    </row>
    <row r="442" spans="1:4" x14ac:dyDescent="0.3">
      <c r="A442" s="1">
        <v>442</v>
      </c>
      <c r="B442" s="4" t="s">
        <v>58</v>
      </c>
      <c r="C442" s="4">
        <f>VLOOKUP(A442,[1]Sheet0!$A$1:$E$475,5,FALSE)</f>
        <v>0</v>
      </c>
      <c r="D442" s="4">
        <v>0</v>
      </c>
    </row>
    <row r="443" spans="1:4" x14ac:dyDescent="0.3">
      <c r="A443" s="1">
        <v>443</v>
      </c>
      <c r="B443" s="4" t="s">
        <v>55</v>
      </c>
      <c r="C443" s="4">
        <f>VLOOKUP(A443,[1]Sheet0!$A$1:$E$475,5,FALSE)</f>
        <v>0</v>
      </c>
      <c r="D443" s="4">
        <v>0</v>
      </c>
    </row>
    <row r="444" spans="1:4" x14ac:dyDescent="0.3">
      <c r="A444" s="1">
        <v>444</v>
      </c>
      <c r="B444" s="4" t="s">
        <v>41</v>
      </c>
      <c r="C444" s="4">
        <f>VLOOKUP(A444,[1]Sheet0!$A$1:$E$475,5,FALSE)</f>
        <v>0</v>
      </c>
      <c r="D444" s="4">
        <v>93437.998999999996</v>
      </c>
    </row>
    <row r="445" spans="1:4" x14ac:dyDescent="0.3">
      <c r="A445" s="1">
        <v>445</v>
      </c>
      <c r="B445" s="4" t="s">
        <v>42</v>
      </c>
      <c r="C445" s="4">
        <f>VLOOKUP(A445,[1]Sheet0!$A$1:$E$475,5,FALSE)</f>
        <v>0</v>
      </c>
      <c r="D445" s="4">
        <v>4630</v>
      </c>
    </row>
    <row r="446" spans="1:4" x14ac:dyDescent="0.3">
      <c r="A446" s="1">
        <v>446</v>
      </c>
      <c r="B446" s="4" t="s">
        <v>57</v>
      </c>
      <c r="C446" s="4">
        <f>VLOOKUP(A446,[1]Sheet0!$A$1:$E$475,5,FALSE)</f>
        <v>0</v>
      </c>
      <c r="D446" s="4">
        <v>0</v>
      </c>
    </row>
    <row r="447" spans="1:4" x14ac:dyDescent="0.3">
      <c r="A447" s="1">
        <v>447</v>
      </c>
      <c r="B447" s="5"/>
      <c r="C447" s="5"/>
      <c r="D447" s="5"/>
    </row>
    <row r="448" spans="1:4" x14ac:dyDescent="0.3">
      <c r="A448" s="1">
        <v>448</v>
      </c>
      <c r="B448" s="16" t="s">
        <v>142</v>
      </c>
      <c r="C448" s="16">
        <f t="shared" ref="C448:D448" si="63">SUM(C449:C451)</f>
        <v>0</v>
      </c>
      <c r="D448" s="16">
        <f t="shared" si="63"/>
        <v>0</v>
      </c>
    </row>
    <row r="449" spans="1:4" x14ac:dyDescent="0.3">
      <c r="A449" s="1">
        <v>449</v>
      </c>
      <c r="B449" s="4" t="s">
        <v>51</v>
      </c>
      <c r="C449" s="4">
        <f>VLOOKUP(A449,[1]Sheet0!$A$1:$E$475,5,FALSE)</f>
        <v>0</v>
      </c>
      <c r="D449" s="4">
        <v>0</v>
      </c>
    </row>
    <row r="450" spans="1:4" x14ac:dyDescent="0.3">
      <c r="A450" s="1">
        <v>450</v>
      </c>
      <c r="B450" s="4" t="s">
        <v>42</v>
      </c>
      <c r="C450" s="4">
        <f>VLOOKUP(A450,[1]Sheet0!$A$1:$E$475,5,FALSE)</f>
        <v>0</v>
      </c>
      <c r="D450" s="4">
        <v>0</v>
      </c>
    </row>
    <row r="451" spans="1:4" x14ac:dyDescent="0.3">
      <c r="A451" s="1">
        <v>451</v>
      </c>
      <c r="B451" s="4" t="s">
        <v>57</v>
      </c>
      <c r="C451" s="4">
        <f>VLOOKUP(A451,[1]Sheet0!$A$1:$E$475,5,FALSE)</f>
        <v>0</v>
      </c>
      <c r="D451" s="4">
        <v>0</v>
      </c>
    </row>
    <row r="452" spans="1:4" x14ac:dyDescent="0.3">
      <c r="A452" s="1">
        <v>452</v>
      </c>
      <c r="B452" s="5"/>
      <c r="C452" s="5"/>
      <c r="D452" s="5"/>
    </row>
    <row r="453" spans="1:4" x14ac:dyDescent="0.3">
      <c r="A453" s="1">
        <v>453</v>
      </c>
      <c r="B453" s="10" t="s">
        <v>143</v>
      </c>
      <c r="C453" s="10">
        <f>C319+C321</f>
        <v>31224438.813000001</v>
      </c>
      <c r="D453" s="10">
        <f>D319+D321</f>
        <v>167223377.081</v>
      </c>
    </row>
    <row r="454" spans="1:4" x14ac:dyDescent="0.3">
      <c r="A454" s="1">
        <v>454</v>
      </c>
      <c r="B454" s="5"/>
      <c r="C454" s="5"/>
      <c r="D454" s="5"/>
    </row>
    <row r="455" spans="1:4" x14ac:dyDescent="0.3">
      <c r="A455" s="1">
        <v>455</v>
      </c>
      <c r="B455" s="10" t="s">
        <v>144</v>
      </c>
      <c r="C455" s="10">
        <f>C259-C453</f>
        <v>210035069.02999887</v>
      </c>
      <c r="D455" s="10">
        <f>D259-D453</f>
        <v>181558733.08099946</v>
      </c>
    </row>
    <row r="456" spans="1:4" x14ac:dyDescent="0.3">
      <c r="A456" s="1">
        <v>456</v>
      </c>
      <c r="B456" s="5"/>
      <c r="C456" s="5"/>
      <c r="D456" s="5"/>
    </row>
    <row r="457" spans="1:4" x14ac:dyDescent="0.3">
      <c r="A457" s="1">
        <v>457</v>
      </c>
      <c r="B457" s="10" t="s">
        <v>145</v>
      </c>
      <c r="C457" s="11">
        <f>C455/C24%</f>
        <v>6.3074528592579506</v>
      </c>
      <c r="D457" s="11">
        <f>D455/D24%</f>
        <v>3.5500748037065475</v>
      </c>
    </row>
    <row r="458" spans="1:4" x14ac:dyDescent="0.3">
      <c r="A458" s="1">
        <v>458</v>
      </c>
      <c r="B458" s="5"/>
      <c r="C458" s="5"/>
      <c r="D458" s="5"/>
    </row>
    <row r="459" spans="1:4" x14ac:dyDescent="0.3">
      <c r="A459" s="1">
        <v>459</v>
      </c>
      <c r="B459" s="10" t="s">
        <v>146</v>
      </c>
      <c r="C459" s="10">
        <f>C42+C63+C74+C319+C321</f>
        <v>151650575.30900005</v>
      </c>
      <c r="D459" s="10">
        <f>D42+D63+D74+D319+D321</f>
        <v>324489864.57200003</v>
      </c>
    </row>
    <row r="460" spans="1:4" x14ac:dyDescent="0.3">
      <c r="A460" s="1">
        <v>460</v>
      </c>
      <c r="B460" s="5"/>
      <c r="C460" s="5"/>
      <c r="D460" s="5"/>
    </row>
    <row r="461" spans="1:4" x14ac:dyDescent="0.3">
      <c r="A461" s="1">
        <v>461</v>
      </c>
      <c r="B461" s="10" t="s">
        <v>147</v>
      </c>
      <c r="C461" s="10">
        <f>C132+C160+C174+C229</f>
        <v>68329380.377000004</v>
      </c>
      <c r="D461" s="10">
        <f>D132+D160+D174+D229</f>
        <v>84043644.335999995</v>
      </c>
    </row>
    <row r="462" spans="1:4" x14ac:dyDescent="0.3">
      <c r="A462" s="1">
        <v>462</v>
      </c>
      <c r="B462" s="5"/>
      <c r="C462" s="5"/>
      <c r="D462" s="5"/>
    </row>
    <row r="463" spans="1:4" x14ac:dyDescent="0.3">
      <c r="A463" s="1">
        <v>463</v>
      </c>
      <c r="B463" s="10" t="s">
        <v>148</v>
      </c>
      <c r="C463" s="10">
        <f>C459-C461</f>
        <v>83321194.932000041</v>
      </c>
      <c r="D463" s="10">
        <f>D459-D461</f>
        <v>240446220.23600003</v>
      </c>
    </row>
    <row r="464" spans="1:4" x14ac:dyDescent="0.3">
      <c r="A464" s="1">
        <v>464</v>
      </c>
      <c r="B464" s="5"/>
      <c r="C464" s="5"/>
      <c r="D464" s="5"/>
    </row>
    <row r="465" spans="1:4" x14ac:dyDescent="0.3">
      <c r="A465" s="1">
        <v>465</v>
      </c>
      <c r="B465" s="6" t="s">
        <v>149</v>
      </c>
      <c r="C465" s="7">
        <f>SUM(C466:C471)</f>
        <v>26243571.978</v>
      </c>
      <c r="D465" s="7">
        <f>SUM(D466:D471)</f>
        <v>30420619.748999998</v>
      </c>
    </row>
    <row r="466" spans="1:4" x14ac:dyDescent="0.3">
      <c r="A466" s="1">
        <v>466</v>
      </c>
      <c r="B466" s="4" t="s">
        <v>150</v>
      </c>
      <c r="C466" s="4">
        <f>VLOOKUP(A466,[1]Sheet0!$A$1:$E$475,5,FALSE)</f>
        <v>3804081.2010000004</v>
      </c>
      <c r="D466" s="4">
        <v>1946687.3489999999</v>
      </c>
    </row>
    <row r="467" spans="1:4" x14ac:dyDescent="0.3">
      <c r="A467" s="1">
        <v>467</v>
      </c>
      <c r="B467" s="19" t="s">
        <v>151</v>
      </c>
      <c r="C467" s="4">
        <f>VLOOKUP(A467,[1]Sheet0!$A$1:$E$475,5,FALSE)</f>
        <v>-1143.0230000000001</v>
      </c>
      <c r="D467" s="4">
        <v>0</v>
      </c>
    </row>
    <row r="468" spans="1:4" x14ac:dyDescent="0.3">
      <c r="A468" s="1">
        <v>468</v>
      </c>
      <c r="B468" s="4" t="s">
        <v>152</v>
      </c>
      <c r="C468" s="4">
        <f>VLOOKUP(A468,[1]Sheet0!$A$1:$E$475,5,FALSE)</f>
        <v>6440633.7999999998</v>
      </c>
      <c r="D468" s="4">
        <v>12473932.4</v>
      </c>
    </row>
    <row r="469" spans="1:4" x14ac:dyDescent="0.3">
      <c r="A469" s="1">
        <v>469</v>
      </c>
      <c r="B469" s="4" t="s">
        <v>139</v>
      </c>
      <c r="C469" s="4">
        <f>VLOOKUP(A469,[1]Sheet0!$A$1:$E$475,5,FALSE)</f>
        <v>9000000</v>
      </c>
      <c r="D469" s="4">
        <v>9000000</v>
      </c>
    </row>
    <row r="470" spans="1:4" x14ac:dyDescent="0.3">
      <c r="A470" s="1">
        <v>470</v>
      </c>
      <c r="B470" s="4" t="s">
        <v>153</v>
      </c>
      <c r="C470" s="4">
        <f>VLOOKUP(A470,[1]Sheet0!$A$1:$E$475,5,FALSE)</f>
        <v>3500000</v>
      </c>
      <c r="D470" s="4">
        <v>3500000</v>
      </c>
    </row>
    <row r="471" spans="1:4" x14ac:dyDescent="0.3">
      <c r="A471" s="1">
        <v>471</v>
      </c>
      <c r="B471" s="4" t="s">
        <v>154</v>
      </c>
      <c r="C471" s="4">
        <f>VLOOKUP(A471,[1]Sheet0!$A$1:$E$475,5,FALSE)</f>
        <v>3500000</v>
      </c>
      <c r="D471" s="4">
        <v>3500000</v>
      </c>
    </row>
    <row r="472" spans="1:4" x14ac:dyDescent="0.3">
      <c r="A472" s="1">
        <v>472</v>
      </c>
      <c r="B472" s="5"/>
      <c r="C472" s="5"/>
      <c r="D472" s="5"/>
    </row>
    <row r="473" spans="1:4" x14ac:dyDescent="0.3">
      <c r="A473" s="1">
        <v>473</v>
      </c>
      <c r="B473" s="20" t="s">
        <v>155</v>
      </c>
      <c r="C473" s="21">
        <f>+C463+C465</f>
        <v>109564766.91000004</v>
      </c>
      <c r="D473" s="21">
        <f>+D463+D465</f>
        <v>270866839.98500001</v>
      </c>
    </row>
    <row r="474" spans="1:4" x14ac:dyDescent="0.3">
      <c r="A474" s="1">
        <v>474</v>
      </c>
      <c r="B474" s="21" t="s">
        <v>156</v>
      </c>
      <c r="C474" s="21">
        <f>+C455+C461-C465</f>
        <v>252120877.42899889</v>
      </c>
      <c r="D474" s="21">
        <f>+D455+D461-D465</f>
        <v>235181757.66799945</v>
      </c>
    </row>
    <row r="475" spans="1:4" x14ac:dyDescent="0.3">
      <c r="A475" s="1">
        <v>475</v>
      </c>
      <c r="B475" s="21" t="s">
        <v>157</v>
      </c>
      <c r="C475" s="22">
        <f>+C474/C24%</f>
        <v>7.5713096701533766</v>
      </c>
      <c r="D475" s="22">
        <f>+D474/D24%</f>
        <v>4.5985826075141274</v>
      </c>
    </row>
    <row r="476" spans="1:4" x14ac:dyDescent="0.3">
      <c r="B476" s="5"/>
      <c r="C476" s="5"/>
      <c r="D476" s="5"/>
    </row>
    <row r="477" spans="1:4" x14ac:dyDescent="0.3">
      <c r="B477" s="5"/>
      <c r="C477" s="5"/>
      <c r="D477" s="5"/>
    </row>
    <row r="478" spans="1:4" x14ac:dyDescent="0.3">
      <c r="B478" s="4" t="s">
        <v>158</v>
      </c>
      <c r="C478" s="4">
        <v>0</v>
      </c>
      <c r="D478" s="4">
        <v>198720394.59900001</v>
      </c>
    </row>
    <row r="479" spans="1:4" x14ac:dyDescent="0.3">
      <c r="B479" s="4" t="s">
        <v>159</v>
      </c>
      <c r="C479" s="4">
        <v>0</v>
      </c>
      <c r="D479" s="4">
        <v>1525081.19</v>
      </c>
    </row>
    <row r="480" spans="1:4" x14ac:dyDescent="0.3">
      <c r="B480" s="4" t="s">
        <v>160</v>
      </c>
      <c r="C480" s="4">
        <v>0</v>
      </c>
      <c r="D480" s="4">
        <v>423614.49900000001</v>
      </c>
    </row>
    <row r="481" spans="2:4" x14ac:dyDescent="0.3">
      <c r="B481" s="4" t="s">
        <v>161</v>
      </c>
      <c r="C481" s="4">
        <v>0</v>
      </c>
      <c r="D481" s="4">
        <v>20793646.254999999</v>
      </c>
    </row>
    <row r="482" spans="2:4" x14ac:dyDescent="0.3">
      <c r="B482" s="4" t="s">
        <v>162</v>
      </c>
      <c r="C482" s="4">
        <v>0</v>
      </c>
      <c r="D482" s="4">
        <v>1969680.52</v>
      </c>
    </row>
    <row r="483" spans="2:4" x14ac:dyDescent="0.3">
      <c r="B483" s="4" t="s">
        <v>163</v>
      </c>
      <c r="C483" s="4">
        <v>0</v>
      </c>
      <c r="D483" s="4">
        <v>2227649.4700000002</v>
      </c>
    </row>
    <row r="484" spans="2:4" x14ac:dyDescent="0.3">
      <c r="B484" s="4" t="s">
        <v>164</v>
      </c>
      <c r="C484" s="4">
        <v>0</v>
      </c>
      <c r="D484" s="4">
        <v>241687.242</v>
      </c>
    </row>
    <row r="485" spans="2:4" x14ac:dyDescent="0.3">
      <c r="B485" s="4" t="s">
        <v>165</v>
      </c>
      <c r="C485" s="4">
        <v>0</v>
      </c>
      <c r="D485" s="4">
        <v>6703225.102</v>
      </c>
    </row>
    <row r="486" spans="2:4" x14ac:dyDescent="0.3">
      <c r="B486" s="4" t="s">
        <v>166</v>
      </c>
      <c r="C486" s="4">
        <v>0</v>
      </c>
      <c r="D486" s="4">
        <v>3952540.969</v>
      </c>
    </row>
    <row r="487" spans="2:4" x14ac:dyDescent="0.3">
      <c r="B487" s="4" t="s">
        <v>167</v>
      </c>
      <c r="C487" s="4">
        <v>0</v>
      </c>
      <c r="D487" s="4">
        <v>17778756.467999998</v>
      </c>
    </row>
    <row r="488" spans="2:4" x14ac:dyDescent="0.3">
      <c r="B488" s="4" t="s">
        <v>168</v>
      </c>
      <c r="C488" s="4">
        <v>0</v>
      </c>
      <c r="D488" s="4">
        <v>1959888.2779999999</v>
      </c>
    </row>
    <row r="489" spans="2:4" x14ac:dyDescent="0.3">
      <c r="B489" s="4" t="s">
        <v>169</v>
      </c>
      <c r="C489" s="4">
        <v>0</v>
      </c>
      <c r="D489" s="4">
        <v>2521835</v>
      </c>
    </row>
    <row r="490" spans="2:4" x14ac:dyDescent="0.3">
      <c r="B490" s="4" t="s">
        <v>170</v>
      </c>
      <c r="C490" s="4">
        <v>0</v>
      </c>
      <c r="D490" s="4">
        <v>5662778.2419999996</v>
      </c>
    </row>
    <row r="491" spans="2:4" x14ac:dyDescent="0.3">
      <c r="B491" s="4" t="s">
        <v>171</v>
      </c>
      <c r="C491" s="4">
        <v>0</v>
      </c>
      <c r="D491" s="4">
        <v>589265.64500000002</v>
      </c>
    </row>
    <row r="492" spans="2:4" x14ac:dyDescent="0.3">
      <c r="B492" s="4" t="s">
        <v>172</v>
      </c>
      <c r="C492" s="4">
        <v>0</v>
      </c>
      <c r="D492" s="4">
        <v>2707520.7110000001</v>
      </c>
    </row>
    <row r="493" spans="2:4" x14ac:dyDescent="0.3">
      <c r="B493" s="4" t="s">
        <v>173</v>
      </c>
      <c r="C493" s="4">
        <v>0</v>
      </c>
      <c r="D493" s="4">
        <v>396226.00400000002</v>
      </c>
    </row>
    <row r="494" spans="2:4" x14ac:dyDescent="0.3">
      <c r="B494" s="4" t="s">
        <v>174</v>
      </c>
      <c r="C494" s="4">
        <v>0</v>
      </c>
      <c r="D494" s="4">
        <v>115306312.961</v>
      </c>
    </row>
    <row r="495" spans="2:4" x14ac:dyDescent="0.3">
      <c r="B495" s="4" t="s">
        <v>175</v>
      </c>
      <c r="C495" s="4">
        <v>0</v>
      </c>
      <c r="D495" s="4">
        <v>13960686.043</v>
      </c>
    </row>
    <row r="496" spans="2:4" x14ac:dyDescent="0.3">
      <c r="B496" s="5"/>
      <c r="C496" s="5"/>
      <c r="D496" s="5"/>
    </row>
    <row r="497" spans="2:4" x14ac:dyDescent="0.3">
      <c r="B497" s="4" t="s">
        <v>176</v>
      </c>
      <c r="C497" s="4">
        <v>0</v>
      </c>
      <c r="D497" s="4">
        <v>124025504.169</v>
      </c>
    </row>
    <row r="498" spans="2:4" x14ac:dyDescent="0.3">
      <c r="B498" s="5"/>
      <c r="C498" s="5"/>
      <c r="D498" s="5"/>
    </row>
    <row r="499" spans="2:4" x14ac:dyDescent="0.3">
      <c r="B499" s="4" t="s">
        <v>177</v>
      </c>
      <c r="C499" s="4">
        <v>0</v>
      </c>
      <c r="D499" s="4">
        <v>13498714.529999999</v>
      </c>
    </row>
    <row r="500" spans="2:4" x14ac:dyDescent="0.3">
      <c r="B500" s="5"/>
      <c r="C500" s="5"/>
      <c r="D500" s="5"/>
    </row>
    <row r="501" spans="2:4" x14ac:dyDescent="0.3">
      <c r="B501" s="5"/>
      <c r="C501" s="5"/>
      <c r="D501" s="5"/>
    </row>
    <row r="502" spans="2:4" x14ac:dyDescent="0.3">
      <c r="B502" s="4" t="s">
        <v>178</v>
      </c>
      <c r="C502" s="4">
        <v>0</v>
      </c>
      <c r="D502" s="4">
        <v>0</v>
      </c>
    </row>
    <row r="503" spans="2:4" x14ac:dyDescent="0.3">
      <c r="B503" s="4" t="s">
        <v>179</v>
      </c>
      <c r="C503" s="4">
        <v>0</v>
      </c>
      <c r="D503" s="4">
        <v>0</v>
      </c>
    </row>
    <row r="504" spans="2:4" x14ac:dyDescent="0.3">
      <c r="B504" s="4" t="s">
        <v>180</v>
      </c>
      <c r="C504" s="4">
        <v>0</v>
      </c>
      <c r="D504" s="4">
        <v>0</v>
      </c>
    </row>
    <row r="505" spans="2:4" x14ac:dyDescent="0.3">
      <c r="B505" s="4" t="s">
        <v>181</v>
      </c>
      <c r="C505" s="4">
        <v>0</v>
      </c>
      <c r="D505" s="4">
        <v>0</v>
      </c>
    </row>
    <row r="506" spans="2:4" x14ac:dyDescent="0.3">
      <c r="B506" s="4" t="s">
        <v>182</v>
      </c>
      <c r="C506" s="4">
        <v>0</v>
      </c>
      <c r="D506" s="4">
        <v>0</v>
      </c>
    </row>
    <row r="507" spans="2:4" x14ac:dyDescent="0.3">
      <c r="B507" s="4" t="s">
        <v>183</v>
      </c>
      <c r="C507" s="4">
        <v>0</v>
      </c>
      <c r="D507" s="4">
        <v>0</v>
      </c>
    </row>
    <row r="508" spans="2:4" x14ac:dyDescent="0.3">
      <c r="B508" s="4" t="s">
        <v>184</v>
      </c>
      <c r="C508" s="4">
        <v>0</v>
      </c>
      <c r="D508" s="4">
        <v>0</v>
      </c>
    </row>
    <row r="509" spans="2:4" x14ac:dyDescent="0.3">
      <c r="B509" s="5"/>
      <c r="C509" s="5"/>
      <c r="D509" s="5"/>
    </row>
    <row r="510" spans="2:4" x14ac:dyDescent="0.3">
      <c r="B510" s="5"/>
      <c r="C510" s="5"/>
      <c r="D510" s="5"/>
    </row>
    <row r="511" spans="2:4" x14ac:dyDescent="0.3">
      <c r="B511" s="4" t="s">
        <v>185</v>
      </c>
      <c r="C511" s="4">
        <v>0</v>
      </c>
      <c r="D511" s="4">
        <v>23960568.109999999</v>
      </c>
    </row>
    <row r="512" spans="2:4" x14ac:dyDescent="0.3">
      <c r="B512" s="4" t="s">
        <v>186</v>
      </c>
      <c r="C512" s="4">
        <v>0</v>
      </c>
      <c r="D512" s="4">
        <v>1511570.03</v>
      </c>
    </row>
    <row r="513" spans="2:4" x14ac:dyDescent="0.3">
      <c r="B513" s="4" t="s">
        <v>187</v>
      </c>
      <c r="C513" s="4">
        <v>0</v>
      </c>
      <c r="D513" s="4">
        <v>11449921.220000001</v>
      </c>
    </row>
    <row r="514" spans="2:4" x14ac:dyDescent="0.3">
      <c r="B514" s="4" t="s">
        <v>188</v>
      </c>
      <c r="C514" s="4">
        <v>0</v>
      </c>
      <c r="D514" s="4">
        <v>9520000</v>
      </c>
    </row>
    <row r="515" spans="2:4" x14ac:dyDescent="0.3">
      <c r="B515" s="4" t="s">
        <v>189</v>
      </c>
      <c r="C515" s="4">
        <v>0</v>
      </c>
      <c r="D515" s="4">
        <v>16779.830000000002</v>
      </c>
    </row>
    <row r="516" spans="2:4" x14ac:dyDescent="0.3">
      <c r="B516" s="4" t="s">
        <v>190</v>
      </c>
      <c r="C516" s="4">
        <v>0</v>
      </c>
      <c r="D516" s="4">
        <v>1462297.03</v>
      </c>
    </row>
    <row r="517" spans="2:4" x14ac:dyDescent="0.3">
      <c r="B517" s="4" t="s">
        <v>191</v>
      </c>
      <c r="C517" s="4">
        <v>0</v>
      </c>
      <c r="D517" s="4">
        <v>0</v>
      </c>
    </row>
    <row r="518" spans="2:4" x14ac:dyDescent="0.3">
      <c r="B518" s="5"/>
      <c r="C518" s="5"/>
      <c r="D518" s="5"/>
    </row>
    <row r="519" spans="2:4" x14ac:dyDescent="0.3">
      <c r="B519" s="5"/>
      <c r="C519" s="5"/>
      <c r="D519" s="5"/>
    </row>
    <row r="520" spans="2:4" x14ac:dyDescent="0.3">
      <c r="B520" s="4" t="s">
        <v>192</v>
      </c>
      <c r="C520" s="4">
        <v>0</v>
      </c>
      <c r="D520" s="4">
        <v>9744.92</v>
      </c>
    </row>
    <row r="521" spans="2:4" x14ac:dyDescent="0.3">
      <c r="B521" s="4" t="s">
        <v>186</v>
      </c>
      <c r="C521" s="4">
        <v>0</v>
      </c>
      <c r="D521" s="4">
        <v>0</v>
      </c>
    </row>
    <row r="522" spans="2:4" x14ac:dyDescent="0.3">
      <c r="B522" s="4" t="s">
        <v>187</v>
      </c>
      <c r="C522" s="4">
        <v>0</v>
      </c>
      <c r="D522" s="4">
        <v>0</v>
      </c>
    </row>
    <row r="523" spans="2:4" x14ac:dyDescent="0.3">
      <c r="B523" s="4" t="s">
        <v>188</v>
      </c>
      <c r="C523" s="4">
        <v>0</v>
      </c>
      <c r="D523" s="4">
        <v>0</v>
      </c>
    </row>
    <row r="524" spans="2:4" x14ac:dyDescent="0.3">
      <c r="B524" s="4" t="s">
        <v>189</v>
      </c>
      <c r="C524" s="4">
        <v>0</v>
      </c>
      <c r="D524" s="4">
        <v>9744.92</v>
      </c>
    </row>
    <row r="525" spans="2:4" x14ac:dyDescent="0.3">
      <c r="B525" s="4" t="s">
        <v>190</v>
      </c>
      <c r="C525" s="4">
        <v>0</v>
      </c>
      <c r="D525" s="4">
        <v>0</v>
      </c>
    </row>
    <row r="526" spans="2:4" x14ac:dyDescent="0.3">
      <c r="B526" s="4" t="s">
        <v>191</v>
      </c>
      <c r="C526" s="4">
        <v>0</v>
      </c>
      <c r="D526" s="4">
        <v>0</v>
      </c>
    </row>
    <row r="527" spans="2:4" x14ac:dyDescent="0.3">
      <c r="B527" s="5"/>
      <c r="C527" s="5"/>
      <c r="D527" s="5"/>
    </row>
    <row r="528" spans="2:4" x14ac:dyDescent="0.3">
      <c r="B528" s="5"/>
      <c r="C528" s="5"/>
      <c r="D528" s="5"/>
    </row>
    <row r="529" spans="2:4" x14ac:dyDescent="0.3">
      <c r="B529" s="4" t="s">
        <v>193</v>
      </c>
      <c r="C529" s="4">
        <v>0</v>
      </c>
      <c r="D529" s="4">
        <v>0</v>
      </c>
    </row>
    <row r="530" spans="2:4" x14ac:dyDescent="0.3">
      <c r="B530" s="4" t="s">
        <v>186</v>
      </c>
      <c r="C530" s="4">
        <v>0</v>
      </c>
      <c r="D530" s="4">
        <v>0</v>
      </c>
    </row>
    <row r="531" spans="2:4" x14ac:dyDescent="0.3">
      <c r="B531" s="4" t="s">
        <v>187</v>
      </c>
      <c r="C531" s="4">
        <v>0</v>
      </c>
      <c r="D531" s="4">
        <v>0</v>
      </c>
    </row>
    <row r="532" spans="2:4" x14ac:dyDescent="0.3">
      <c r="B532" s="4" t="s">
        <v>188</v>
      </c>
      <c r="C532" s="4">
        <v>0</v>
      </c>
      <c r="D532" s="4">
        <v>0</v>
      </c>
    </row>
    <row r="533" spans="2:4" x14ac:dyDescent="0.3">
      <c r="B533" s="4" t="s">
        <v>189</v>
      </c>
      <c r="C533" s="4">
        <v>0</v>
      </c>
      <c r="D533" s="4">
        <v>0</v>
      </c>
    </row>
    <row r="534" spans="2:4" x14ac:dyDescent="0.3">
      <c r="B534" s="4" t="s">
        <v>190</v>
      </c>
      <c r="C534" s="4">
        <v>0</v>
      </c>
      <c r="D534" s="4">
        <v>0</v>
      </c>
    </row>
    <row r="535" spans="2:4" x14ac:dyDescent="0.3">
      <c r="B535" s="4" t="s">
        <v>191</v>
      </c>
      <c r="C535" s="4">
        <v>0</v>
      </c>
      <c r="D535" s="4">
        <v>0</v>
      </c>
    </row>
    <row r="536" spans="2:4" x14ac:dyDescent="0.3">
      <c r="B536" s="5"/>
      <c r="C536" s="5"/>
      <c r="D536" s="5"/>
    </row>
    <row r="537" spans="2:4" x14ac:dyDescent="0.3">
      <c r="B537" s="5"/>
      <c r="C537" s="5"/>
      <c r="D537" s="5"/>
    </row>
    <row r="538" spans="2:4" x14ac:dyDescent="0.3">
      <c r="B538" s="4" t="s">
        <v>194</v>
      </c>
      <c r="C538" s="4">
        <v>0</v>
      </c>
      <c r="D538" s="4">
        <v>94435.001000000004</v>
      </c>
    </row>
    <row r="539" spans="2:4" x14ac:dyDescent="0.3">
      <c r="B539" s="4" t="s">
        <v>186</v>
      </c>
      <c r="C539" s="4">
        <v>0</v>
      </c>
      <c r="D539" s="4">
        <v>94435.001000000004</v>
      </c>
    </row>
    <row r="540" spans="2:4" x14ac:dyDescent="0.3">
      <c r="B540" s="4" t="s">
        <v>187</v>
      </c>
      <c r="C540" s="4">
        <v>0</v>
      </c>
      <c r="D540" s="4">
        <v>0</v>
      </c>
    </row>
    <row r="541" spans="2:4" x14ac:dyDescent="0.3">
      <c r="B541" s="4" t="s">
        <v>188</v>
      </c>
      <c r="C541" s="4">
        <v>0</v>
      </c>
      <c r="D541" s="4">
        <v>0</v>
      </c>
    </row>
    <row r="542" spans="2:4" x14ac:dyDescent="0.3">
      <c r="B542" s="4" t="s">
        <v>189</v>
      </c>
      <c r="C542" s="4">
        <v>0</v>
      </c>
      <c r="D542" s="4">
        <v>0</v>
      </c>
    </row>
    <row r="543" spans="2:4" x14ac:dyDescent="0.3">
      <c r="B543" s="4" t="s">
        <v>190</v>
      </c>
      <c r="C543" s="4">
        <v>0</v>
      </c>
      <c r="D543" s="4">
        <v>0</v>
      </c>
    </row>
    <row r="544" spans="2:4" x14ac:dyDescent="0.3">
      <c r="B544" s="4" t="s">
        <v>191</v>
      </c>
      <c r="C544" s="4">
        <v>0</v>
      </c>
      <c r="D544" s="4">
        <v>0</v>
      </c>
    </row>
    <row r="545" spans="2:4" x14ac:dyDescent="0.3">
      <c r="B545" s="5"/>
      <c r="C545" s="5"/>
      <c r="D545" s="5"/>
    </row>
    <row r="546" spans="2:4" x14ac:dyDescent="0.3">
      <c r="B546" s="5"/>
      <c r="C546" s="5"/>
      <c r="D546" s="5"/>
    </row>
    <row r="547" spans="2:4" x14ac:dyDescent="0.3">
      <c r="B547" s="4" t="s">
        <v>195</v>
      </c>
      <c r="C547" s="4">
        <v>0</v>
      </c>
      <c r="D547" s="4">
        <v>0</v>
      </c>
    </row>
    <row r="548" spans="2:4" x14ac:dyDescent="0.3">
      <c r="B548" s="4" t="s">
        <v>186</v>
      </c>
      <c r="C548" s="4">
        <v>0</v>
      </c>
      <c r="D548" s="4">
        <v>0</v>
      </c>
    </row>
    <row r="549" spans="2:4" x14ac:dyDescent="0.3">
      <c r="B549" s="4" t="s">
        <v>188</v>
      </c>
      <c r="C549" s="4">
        <v>0</v>
      </c>
      <c r="D549" s="4">
        <v>0</v>
      </c>
    </row>
    <row r="550" spans="2:4" x14ac:dyDescent="0.3">
      <c r="B550" s="4" t="s">
        <v>189</v>
      </c>
      <c r="C550" s="4">
        <v>0</v>
      </c>
      <c r="D550" s="4">
        <v>0</v>
      </c>
    </row>
    <row r="551" spans="2:4" x14ac:dyDescent="0.3">
      <c r="B551" s="4" t="s">
        <v>190</v>
      </c>
      <c r="C551" s="4">
        <v>0</v>
      </c>
      <c r="D551" s="4">
        <v>0</v>
      </c>
    </row>
    <row r="552" spans="2:4" x14ac:dyDescent="0.3">
      <c r="B552" s="4" t="s">
        <v>191</v>
      </c>
      <c r="C552" s="4">
        <v>0</v>
      </c>
      <c r="D552" s="4">
        <v>0</v>
      </c>
    </row>
    <row r="553" spans="2:4" x14ac:dyDescent="0.3">
      <c r="B553" s="5"/>
      <c r="C553" s="5"/>
      <c r="D553" s="5"/>
    </row>
    <row r="554" spans="2:4" x14ac:dyDescent="0.3">
      <c r="B554" s="5"/>
      <c r="C554" s="5"/>
      <c r="D554" s="5"/>
    </row>
    <row r="555" spans="2:4" x14ac:dyDescent="0.3">
      <c r="B555" s="4" t="s">
        <v>196</v>
      </c>
      <c r="C555" s="4">
        <v>0</v>
      </c>
      <c r="D555" s="4">
        <v>95050</v>
      </c>
    </row>
    <row r="556" spans="2:4" x14ac:dyDescent="0.3">
      <c r="B556" s="4" t="s">
        <v>186</v>
      </c>
      <c r="C556" s="4">
        <v>0</v>
      </c>
      <c r="D556" s="4">
        <v>18850</v>
      </c>
    </row>
    <row r="557" spans="2:4" x14ac:dyDescent="0.3">
      <c r="B557" s="4" t="s">
        <v>187</v>
      </c>
      <c r="C557" s="4">
        <v>0</v>
      </c>
      <c r="D557" s="4">
        <v>0</v>
      </c>
    </row>
    <row r="558" spans="2:4" x14ac:dyDescent="0.3">
      <c r="B558" s="4" t="s">
        <v>188</v>
      </c>
      <c r="C558" s="4">
        <v>0</v>
      </c>
      <c r="D558" s="4">
        <v>0</v>
      </c>
    </row>
    <row r="559" spans="2:4" x14ac:dyDescent="0.3">
      <c r="B559" s="4" t="s">
        <v>189</v>
      </c>
      <c r="C559" s="4">
        <v>0</v>
      </c>
      <c r="D559" s="4">
        <v>0</v>
      </c>
    </row>
    <row r="560" spans="2:4" x14ac:dyDescent="0.3">
      <c r="B560" s="4" t="s">
        <v>190</v>
      </c>
      <c r="C560" s="4">
        <v>0</v>
      </c>
      <c r="D560" s="4">
        <v>76200</v>
      </c>
    </row>
    <row r="561" spans="2:4" x14ac:dyDescent="0.3">
      <c r="B561" s="4" t="s">
        <v>191</v>
      </c>
      <c r="C561" s="4">
        <v>0</v>
      </c>
      <c r="D561" s="4">
        <v>0</v>
      </c>
    </row>
    <row r="562" spans="2:4" x14ac:dyDescent="0.3">
      <c r="B562" s="5"/>
      <c r="C562" s="5"/>
      <c r="D562" s="5"/>
    </row>
    <row r="563" spans="2:4" x14ac:dyDescent="0.3">
      <c r="B563" s="5"/>
      <c r="C563" s="5"/>
      <c r="D563" s="5"/>
    </row>
    <row r="564" spans="2:4" x14ac:dyDescent="0.3">
      <c r="B564" s="4" t="s">
        <v>197</v>
      </c>
      <c r="C564" s="4">
        <v>0</v>
      </c>
      <c r="D564" s="4">
        <v>0</v>
      </c>
    </row>
    <row r="565" spans="2:4" x14ac:dyDescent="0.3">
      <c r="B565" s="4" t="s">
        <v>186</v>
      </c>
      <c r="C565" s="4">
        <v>0</v>
      </c>
      <c r="D565" s="4">
        <v>0</v>
      </c>
    </row>
    <row r="566" spans="2:4" x14ac:dyDescent="0.3">
      <c r="B566" s="4" t="s">
        <v>187</v>
      </c>
      <c r="C566" s="4">
        <v>0</v>
      </c>
      <c r="D566" s="4">
        <v>0</v>
      </c>
    </row>
    <row r="567" spans="2:4" x14ac:dyDescent="0.3">
      <c r="B567" s="4" t="s">
        <v>188</v>
      </c>
      <c r="C567" s="4">
        <v>0</v>
      </c>
      <c r="D567" s="4">
        <v>0</v>
      </c>
    </row>
    <row r="568" spans="2:4" x14ac:dyDescent="0.3">
      <c r="B568" s="4" t="s">
        <v>189</v>
      </c>
      <c r="C568" s="4">
        <v>0</v>
      </c>
      <c r="D568" s="4">
        <v>0</v>
      </c>
    </row>
    <row r="569" spans="2:4" x14ac:dyDescent="0.3">
      <c r="B569" s="4" t="s">
        <v>190</v>
      </c>
      <c r="C569" s="4">
        <v>0</v>
      </c>
      <c r="D569" s="4">
        <v>0</v>
      </c>
    </row>
    <row r="570" spans="2:4" x14ac:dyDescent="0.3">
      <c r="B570" s="4" t="s">
        <v>191</v>
      </c>
      <c r="C570" s="4">
        <v>0</v>
      </c>
      <c r="D570" s="4">
        <v>0</v>
      </c>
    </row>
    <row r="571" spans="2:4" x14ac:dyDescent="0.3">
      <c r="B571" s="5"/>
      <c r="C571" s="5"/>
      <c r="D571" s="5"/>
    </row>
    <row r="572" spans="2:4" x14ac:dyDescent="0.3">
      <c r="B572" s="5"/>
      <c r="C572" s="5"/>
      <c r="D572" s="5"/>
    </row>
    <row r="573" spans="2:4" x14ac:dyDescent="0.3">
      <c r="B573" s="4" t="s">
        <v>198</v>
      </c>
      <c r="C573" s="4">
        <v>0</v>
      </c>
      <c r="D573" s="4">
        <v>91800</v>
      </c>
    </row>
    <row r="574" spans="2:4" x14ac:dyDescent="0.3">
      <c r="B574" s="4" t="s">
        <v>186</v>
      </c>
      <c r="C574" s="4">
        <v>0</v>
      </c>
      <c r="D574" s="4">
        <v>47300</v>
      </c>
    </row>
    <row r="575" spans="2:4" x14ac:dyDescent="0.3">
      <c r="B575" s="4" t="s">
        <v>187</v>
      </c>
      <c r="C575" s="4">
        <v>0</v>
      </c>
      <c r="D575" s="4">
        <v>0</v>
      </c>
    </row>
    <row r="576" spans="2:4" x14ac:dyDescent="0.3">
      <c r="B576" s="4" t="s">
        <v>188</v>
      </c>
      <c r="C576" s="4">
        <v>0</v>
      </c>
      <c r="D576" s="4">
        <v>0</v>
      </c>
    </row>
    <row r="577" spans="2:4" x14ac:dyDescent="0.3">
      <c r="B577" s="4" t="s">
        <v>189</v>
      </c>
      <c r="C577" s="4">
        <v>0</v>
      </c>
      <c r="D577" s="4">
        <v>0</v>
      </c>
    </row>
    <row r="578" spans="2:4" x14ac:dyDescent="0.3">
      <c r="B578" s="4" t="s">
        <v>190</v>
      </c>
      <c r="C578" s="4">
        <v>0</v>
      </c>
      <c r="D578" s="4">
        <v>44500</v>
      </c>
    </row>
    <row r="579" spans="2:4" x14ac:dyDescent="0.3">
      <c r="B579" s="4" t="s">
        <v>191</v>
      </c>
      <c r="C579" s="4">
        <v>0</v>
      </c>
      <c r="D579" s="4">
        <v>0</v>
      </c>
    </row>
    <row r="580" spans="2:4" x14ac:dyDescent="0.3">
      <c r="B580" s="5"/>
      <c r="C580" s="5"/>
      <c r="D580" s="5"/>
    </row>
    <row r="581" spans="2:4" x14ac:dyDescent="0.3">
      <c r="B581" s="5"/>
      <c r="C581" s="5"/>
      <c r="D581" s="5"/>
    </row>
    <row r="582" spans="2:4" x14ac:dyDescent="0.3">
      <c r="B582" s="4" t="s">
        <v>199</v>
      </c>
      <c r="C582" s="4">
        <v>0</v>
      </c>
      <c r="D582" s="4">
        <v>0</v>
      </c>
    </row>
    <row r="583" spans="2:4" x14ac:dyDescent="0.3">
      <c r="B583" s="4" t="s">
        <v>186</v>
      </c>
      <c r="C583" s="4">
        <v>0</v>
      </c>
      <c r="D583" s="4">
        <v>0</v>
      </c>
    </row>
    <row r="584" spans="2:4" x14ac:dyDescent="0.3">
      <c r="B584" s="4" t="s">
        <v>187</v>
      </c>
      <c r="C584" s="4">
        <v>0</v>
      </c>
      <c r="D584" s="4">
        <v>0</v>
      </c>
    </row>
    <row r="585" spans="2:4" x14ac:dyDescent="0.3">
      <c r="B585" s="4" t="s">
        <v>188</v>
      </c>
      <c r="C585" s="4">
        <v>0</v>
      </c>
      <c r="D585" s="4">
        <v>0</v>
      </c>
    </row>
    <row r="586" spans="2:4" x14ac:dyDescent="0.3">
      <c r="B586" s="4" t="s">
        <v>189</v>
      </c>
      <c r="C586" s="4">
        <v>0</v>
      </c>
      <c r="D586" s="4">
        <v>0</v>
      </c>
    </row>
    <row r="587" spans="2:4" x14ac:dyDescent="0.3">
      <c r="B587" s="4" t="s">
        <v>190</v>
      </c>
      <c r="C587" s="4">
        <v>0</v>
      </c>
      <c r="D587" s="4">
        <v>0</v>
      </c>
    </row>
    <row r="588" spans="2:4" x14ac:dyDescent="0.3">
      <c r="B588" s="4" t="s">
        <v>191</v>
      </c>
      <c r="C588" s="4">
        <v>0</v>
      </c>
      <c r="D588" s="4">
        <v>0</v>
      </c>
    </row>
    <row r="589" spans="2:4" x14ac:dyDescent="0.3">
      <c r="B589" s="5"/>
      <c r="C589" s="5"/>
      <c r="D589" s="5"/>
    </row>
    <row r="590" spans="2:4" x14ac:dyDescent="0.3">
      <c r="B590" s="5"/>
      <c r="C590" s="5"/>
      <c r="D590" s="5"/>
    </row>
    <row r="591" spans="2:4" x14ac:dyDescent="0.3">
      <c r="B591" s="4" t="s">
        <v>200</v>
      </c>
      <c r="C591" s="4">
        <v>0</v>
      </c>
      <c r="D591" s="4">
        <v>0</v>
      </c>
    </row>
    <row r="592" spans="2:4" x14ac:dyDescent="0.3">
      <c r="B592" s="4" t="s">
        <v>186</v>
      </c>
      <c r="C592" s="4">
        <v>0</v>
      </c>
      <c r="D592" s="4">
        <v>0</v>
      </c>
    </row>
    <row r="593" spans="2:4" x14ac:dyDescent="0.3">
      <c r="B593" s="4" t="s">
        <v>187</v>
      </c>
      <c r="C593" s="4">
        <v>0</v>
      </c>
      <c r="D593" s="4">
        <v>0</v>
      </c>
    </row>
    <row r="594" spans="2:4" x14ac:dyDescent="0.3">
      <c r="B594" s="4" t="s">
        <v>188</v>
      </c>
      <c r="C594" s="4">
        <v>0</v>
      </c>
      <c r="D594" s="4">
        <v>0</v>
      </c>
    </row>
    <row r="595" spans="2:4" x14ac:dyDescent="0.3">
      <c r="B595" s="4" t="s">
        <v>189</v>
      </c>
      <c r="C595" s="4">
        <v>0</v>
      </c>
      <c r="D595" s="4">
        <v>0</v>
      </c>
    </row>
    <row r="596" spans="2:4" x14ac:dyDescent="0.3">
      <c r="B596" s="4" t="s">
        <v>190</v>
      </c>
      <c r="C596" s="4">
        <v>0</v>
      </c>
      <c r="D596" s="4">
        <v>0</v>
      </c>
    </row>
    <row r="597" spans="2:4" x14ac:dyDescent="0.3">
      <c r="B597" s="4" t="s">
        <v>191</v>
      </c>
      <c r="C597" s="4">
        <v>0</v>
      </c>
      <c r="D597" s="4">
        <v>0</v>
      </c>
    </row>
    <row r="598" spans="2:4" x14ac:dyDescent="0.3">
      <c r="B598" s="5"/>
      <c r="C598" s="5"/>
      <c r="D598" s="5"/>
    </row>
    <row r="599" spans="2:4" x14ac:dyDescent="0.3">
      <c r="B599" s="5"/>
      <c r="C599" s="5"/>
      <c r="D599" s="5"/>
    </row>
    <row r="600" spans="2:4" x14ac:dyDescent="0.3">
      <c r="B600" s="4" t="s">
        <v>201</v>
      </c>
      <c r="C600" s="4">
        <v>0</v>
      </c>
      <c r="D600" s="4">
        <v>0</v>
      </c>
    </row>
    <row r="601" spans="2:4" x14ac:dyDescent="0.3">
      <c r="B601" s="4" t="s">
        <v>186</v>
      </c>
      <c r="C601" s="4">
        <v>0</v>
      </c>
      <c r="D601" s="4">
        <v>0</v>
      </c>
    </row>
    <row r="602" spans="2:4" x14ac:dyDescent="0.3">
      <c r="B602" s="4" t="s">
        <v>187</v>
      </c>
      <c r="C602" s="4">
        <v>0</v>
      </c>
      <c r="D602" s="4">
        <v>0</v>
      </c>
    </row>
    <row r="603" spans="2:4" x14ac:dyDescent="0.3">
      <c r="B603" s="4" t="s">
        <v>188</v>
      </c>
      <c r="C603" s="4">
        <v>0</v>
      </c>
      <c r="D603" s="4">
        <v>0</v>
      </c>
    </row>
    <row r="604" spans="2:4" x14ac:dyDescent="0.3">
      <c r="B604" s="4" t="s">
        <v>189</v>
      </c>
      <c r="C604" s="4">
        <v>0</v>
      </c>
      <c r="D604" s="4">
        <v>0</v>
      </c>
    </row>
    <row r="605" spans="2:4" x14ac:dyDescent="0.3">
      <c r="B605" s="4" t="s">
        <v>190</v>
      </c>
      <c r="C605" s="4">
        <v>0</v>
      </c>
      <c r="D605" s="4">
        <v>0</v>
      </c>
    </row>
    <row r="606" spans="2:4" x14ac:dyDescent="0.3">
      <c r="B606" s="4" t="s">
        <v>191</v>
      </c>
      <c r="C606" s="4">
        <v>0</v>
      </c>
      <c r="D606" s="4">
        <v>0</v>
      </c>
    </row>
    <row r="607" spans="2:4" x14ac:dyDescent="0.3">
      <c r="B607" s="5"/>
      <c r="C607" s="5"/>
      <c r="D607" s="5"/>
    </row>
    <row r="608" spans="2:4" x14ac:dyDescent="0.3">
      <c r="B608" s="5"/>
      <c r="C608" s="5"/>
      <c r="D608" s="5"/>
    </row>
    <row r="609" spans="2:4" x14ac:dyDescent="0.3">
      <c r="B609" s="4" t="s">
        <v>202</v>
      </c>
      <c r="C609" s="4">
        <v>0</v>
      </c>
      <c r="D609" s="4">
        <v>0</v>
      </c>
    </row>
    <row r="610" spans="2:4" x14ac:dyDescent="0.3">
      <c r="B610" s="4" t="s">
        <v>186</v>
      </c>
      <c r="C610" s="4">
        <v>0</v>
      </c>
      <c r="D610" s="4">
        <v>0</v>
      </c>
    </row>
    <row r="611" spans="2:4" x14ac:dyDescent="0.3">
      <c r="B611" s="4" t="s">
        <v>187</v>
      </c>
      <c r="C611" s="4">
        <v>0</v>
      </c>
      <c r="D611" s="4">
        <v>0</v>
      </c>
    </row>
    <row r="612" spans="2:4" x14ac:dyDescent="0.3">
      <c r="B612" s="4" t="s">
        <v>188</v>
      </c>
      <c r="C612" s="4">
        <v>0</v>
      </c>
      <c r="D612" s="4">
        <v>0</v>
      </c>
    </row>
    <row r="613" spans="2:4" x14ac:dyDescent="0.3">
      <c r="B613" s="4" t="s">
        <v>189</v>
      </c>
      <c r="C613" s="4">
        <v>0</v>
      </c>
      <c r="D613" s="4">
        <v>0</v>
      </c>
    </row>
    <row r="614" spans="2:4" x14ac:dyDescent="0.3">
      <c r="B614" s="4" t="s">
        <v>190</v>
      </c>
      <c r="C614" s="4">
        <v>0</v>
      </c>
      <c r="D614" s="4">
        <v>0</v>
      </c>
    </row>
    <row r="615" spans="2:4" x14ac:dyDescent="0.3">
      <c r="B615" s="4" t="s">
        <v>191</v>
      </c>
      <c r="C615" s="4">
        <v>0</v>
      </c>
      <c r="D615" s="4">
        <v>0</v>
      </c>
    </row>
    <row r="616" spans="2:4" x14ac:dyDescent="0.3">
      <c r="B616" s="5"/>
      <c r="C616" s="5"/>
      <c r="D616" s="5"/>
    </row>
    <row r="617" spans="2:4" x14ac:dyDescent="0.3">
      <c r="B617" s="5"/>
      <c r="C617" s="5"/>
      <c r="D617" s="5"/>
    </row>
    <row r="618" spans="2:4" x14ac:dyDescent="0.3">
      <c r="B618" s="4" t="s">
        <v>203</v>
      </c>
      <c r="C618" s="4">
        <v>0</v>
      </c>
      <c r="D618" s="4">
        <v>0</v>
      </c>
    </row>
    <row r="619" spans="2:4" x14ac:dyDescent="0.3">
      <c r="B619" s="4" t="s">
        <v>186</v>
      </c>
      <c r="C619" s="4">
        <v>0</v>
      </c>
      <c r="D619" s="4">
        <v>0</v>
      </c>
    </row>
    <row r="620" spans="2:4" x14ac:dyDescent="0.3">
      <c r="B620" s="4" t="s">
        <v>187</v>
      </c>
      <c r="C620" s="4">
        <v>0</v>
      </c>
      <c r="D620" s="4">
        <v>0</v>
      </c>
    </row>
    <row r="621" spans="2:4" x14ac:dyDescent="0.3">
      <c r="B621" s="4" t="s">
        <v>188</v>
      </c>
      <c r="C621" s="4">
        <v>0</v>
      </c>
      <c r="D621" s="4">
        <v>0</v>
      </c>
    </row>
    <row r="622" spans="2:4" x14ac:dyDescent="0.3">
      <c r="B622" s="4" t="s">
        <v>189</v>
      </c>
      <c r="C622" s="4">
        <v>0</v>
      </c>
      <c r="D622" s="4">
        <v>0</v>
      </c>
    </row>
    <row r="623" spans="2:4" x14ac:dyDescent="0.3">
      <c r="B623" s="4" t="s">
        <v>190</v>
      </c>
      <c r="C623" s="4">
        <v>0</v>
      </c>
      <c r="D623" s="4">
        <v>0</v>
      </c>
    </row>
    <row r="624" spans="2:4" x14ac:dyDescent="0.3">
      <c r="B624" s="4" t="s">
        <v>191</v>
      </c>
      <c r="C624" s="4">
        <v>0</v>
      </c>
      <c r="D624" s="4">
        <v>0</v>
      </c>
    </row>
    <row r="625" spans="2:4" x14ac:dyDescent="0.3">
      <c r="B625" s="5"/>
      <c r="C625" s="5"/>
      <c r="D625" s="5"/>
    </row>
    <row r="626" spans="2:4" x14ac:dyDescent="0.3">
      <c r="B626" s="5"/>
      <c r="C626" s="5"/>
      <c r="D626" s="5"/>
    </row>
    <row r="627" spans="2:4" x14ac:dyDescent="0.3">
      <c r="B627" s="4" t="s">
        <v>204</v>
      </c>
      <c r="C627" s="4">
        <v>0</v>
      </c>
      <c r="D627" s="4">
        <v>11766.371999999999</v>
      </c>
    </row>
    <row r="628" spans="2:4" x14ac:dyDescent="0.3">
      <c r="B628" s="4" t="s">
        <v>186</v>
      </c>
      <c r="C628" s="4">
        <v>0</v>
      </c>
      <c r="D628" s="4">
        <v>0</v>
      </c>
    </row>
    <row r="629" spans="2:4" x14ac:dyDescent="0.3">
      <c r="B629" s="4" t="s">
        <v>187</v>
      </c>
      <c r="C629" s="4">
        <v>0</v>
      </c>
      <c r="D629" s="4">
        <v>5940</v>
      </c>
    </row>
    <row r="630" spans="2:4" x14ac:dyDescent="0.3">
      <c r="B630" s="4" t="s">
        <v>188</v>
      </c>
      <c r="C630" s="4">
        <v>0</v>
      </c>
      <c r="D630" s="4">
        <v>0</v>
      </c>
    </row>
    <row r="631" spans="2:4" x14ac:dyDescent="0.3">
      <c r="B631" s="4" t="s">
        <v>189</v>
      </c>
      <c r="C631" s="4">
        <v>0</v>
      </c>
      <c r="D631" s="4">
        <v>5466.3720000000003</v>
      </c>
    </row>
    <row r="632" spans="2:4" x14ac:dyDescent="0.3">
      <c r="B632" s="4" t="s">
        <v>190</v>
      </c>
      <c r="C632" s="4">
        <v>0</v>
      </c>
      <c r="D632" s="4">
        <v>360</v>
      </c>
    </row>
    <row r="633" spans="2:4" x14ac:dyDescent="0.3">
      <c r="B633" s="4" t="s">
        <v>191</v>
      </c>
      <c r="C633" s="4">
        <v>0</v>
      </c>
      <c r="D633" s="4">
        <v>0</v>
      </c>
    </row>
    <row r="634" spans="2:4" x14ac:dyDescent="0.3">
      <c r="B634" s="5"/>
      <c r="C634" s="5"/>
      <c r="D634" s="5"/>
    </row>
    <row r="635" spans="2:4" x14ac:dyDescent="0.3">
      <c r="B635" s="5"/>
      <c r="C635" s="5"/>
      <c r="D635" s="5"/>
    </row>
    <row r="636" spans="2:4" x14ac:dyDescent="0.3">
      <c r="B636" s="4" t="s">
        <v>205</v>
      </c>
      <c r="C636" s="4">
        <v>0</v>
      </c>
      <c r="D636" s="4">
        <v>0</v>
      </c>
    </row>
    <row r="637" spans="2:4" x14ac:dyDescent="0.3">
      <c r="B637" s="4" t="s">
        <v>186</v>
      </c>
      <c r="C637" s="4">
        <v>0</v>
      </c>
      <c r="D637" s="4">
        <v>0</v>
      </c>
    </row>
    <row r="638" spans="2:4" x14ac:dyDescent="0.3">
      <c r="B638" s="4" t="s">
        <v>187</v>
      </c>
      <c r="C638" s="4">
        <v>0</v>
      </c>
      <c r="D638" s="4">
        <v>0</v>
      </c>
    </row>
    <row r="639" spans="2:4" x14ac:dyDescent="0.3">
      <c r="B639" s="4" t="s">
        <v>188</v>
      </c>
      <c r="C639" s="4">
        <v>0</v>
      </c>
      <c r="D639" s="4">
        <v>0</v>
      </c>
    </row>
    <row r="640" spans="2:4" x14ac:dyDescent="0.3">
      <c r="B640" s="4" t="s">
        <v>189</v>
      </c>
      <c r="C640" s="4">
        <v>0</v>
      </c>
      <c r="D640" s="4">
        <v>0</v>
      </c>
    </row>
    <row r="641" spans="2:4" x14ac:dyDescent="0.3">
      <c r="B641" s="4" t="s">
        <v>190</v>
      </c>
      <c r="C641" s="4">
        <v>0</v>
      </c>
      <c r="D641" s="4">
        <v>0</v>
      </c>
    </row>
    <row r="642" spans="2:4" x14ac:dyDescent="0.3">
      <c r="B642" s="4" t="s">
        <v>191</v>
      </c>
      <c r="C642" s="4">
        <v>0</v>
      </c>
      <c r="D642" s="4">
        <v>0</v>
      </c>
    </row>
    <row r="643" spans="2:4" x14ac:dyDescent="0.3">
      <c r="B643" s="5"/>
      <c r="C643" s="5"/>
      <c r="D643" s="5"/>
    </row>
    <row r="644" spans="2:4" x14ac:dyDescent="0.3">
      <c r="B644" s="5"/>
      <c r="C644" s="5"/>
      <c r="D644" s="5"/>
    </row>
    <row r="645" spans="2:4" x14ac:dyDescent="0.3">
      <c r="B645" s="4" t="s">
        <v>206</v>
      </c>
      <c r="C645" s="4">
        <v>0</v>
      </c>
      <c r="D645" s="4">
        <v>0</v>
      </c>
    </row>
    <row r="646" spans="2:4" x14ac:dyDescent="0.3">
      <c r="B646" s="4" t="s">
        <v>186</v>
      </c>
      <c r="C646" s="4">
        <v>0</v>
      </c>
      <c r="D646" s="4">
        <v>0</v>
      </c>
    </row>
    <row r="647" spans="2:4" x14ac:dyDescent="0.3">
      <c r="B647" s="4" t="s">
        <v>187</v>
      </c>
      <c r="C647" s="4">
        <v>0</v>
      </c>
      <c r="D647" s="4">
        <v>0</v>
      </c>
    </row>
    <row r="648" spans="2:4" x14ac:dyDescent="0.3">
      <c r="B648" s="4" t="s">
        <v>188</v>
      </c>
      <c r="C648" s="4">
        <v>0</v>
      </c>
      <c r="D648" s="4">
        <v>0</v>
      </c>
    </row>
    <row r="649" spans="2:4" x14ac:dyDescent="0.3">
      <c r="B649" s="4" t="s">
        <v>189</v>
      </c>
      <c r="C649" s="4">
        <v>0</v>
      </c>
      <c r="D649" s="4">
        <v>0</v>
      </c>
    </row>
    <row r="650" spans="2:4" x14ac:dyDescent="0.3">
      <c r="B650" s="4" t="s">
        <v>190</v>
      </c>
      <c r="C650" s="4">
        <v>0</v>
      </c>
      <c r="D650" s="4">
        <v>0</v>
      </c>
    </row>
    <row r="651" spans="2:4" x14ac:dyDescent="0.3">
      <c r="B651" s="4" t="s">
        <v>191</v>
      </c>
      <c r="C651" s="4">
        <v>0</v>
      </c>
      <c r="D651" s="4">
        <v>0</v>
      </c>
    </row>
    <row r="652" spans="2:4" x14ac:dyDescent="0.3">
      <c r="B652" s="5"/>
      <c r="C652" s="5"/>
      <c r="D652" s="5"/>
    </row>
    <row r="653" spans="2:4" x14ac:dyDescent="0.3">
      <c r="B653" s="5"/>
      <c r="C653" s="5"/>
      <c r="D653" s="5"/>
    </row>
    <row r="654" spans="2:4" x14ac:dyDescent="0.3">
      <c r="B654" s="4" t="s">
        <v>207</v>
      </c>
      <c r="C654" s="4">
        <v>0</v>
      </c>
      <c r="D654" s="4">
        <v>0</v>
      </c>
    </row>
    <row r="655" spans="2:4" x14ac:dyDescent="0.3">
      <c r="B655" s="4" t="s">
        <v>186</v>
      </c>
      <c r="C655" s="4">
        <v>0</v>
      </c>
      <c r="D655" s="4">
        <v>0</v>
      </c>
    </row>
    <row r="656" spans="2:4" x14ac:dyDescent="0.3">
      <c r="B656" s="4" t="s">
        <v>187</v>
      </c>
      <c r="C656" s="4">
        <v>0</v>
      </c>
      <c r="D656" s="4">
        <v>0</v>
      </c>
    </row>
    <row r="657" spans="2:4" x14ac:dyDescent="0.3">
      <c r="B657" s="4" t="s">
        <v>188</v>
      </c>
      <c r="C657" s="4">
        <v>0</v>
      </c>
      <c r="D657" s="4">
        <v>0</v>
      </c>
    </row>
    <row r="658" spans="2:4" x14ac:dyDescent="0.3">
      <c r="B658" s="4" t="s">
        <v>189</v>
      </c>
      <c r="C658" s="4">
        <v>0</v>
      </c>
      <c r="D658" s="4">
        <v>0</v>
      </c>
    </row>
    <row r="659" spans="2:4" x14ac:dyDescent="0.3">
      <c r="B659" s="4" t="s">
        <v>190</v>
      </c>
      <c r="C659" s="4">
        <v>0</v>
      </c>
      <c r="D659" s="4">
        <v>0</v>
      </c>
    </row>
    <row r="660" spans="2:4" x14ac:dyDescent="0.3">
      <c r="B660" s="4" t="s">
        <v>191</v>
      </c>
      <c r="C660" s="4">
        <v>0</v>
      </c>
      <c r="D660" s="4">
        <v>0</v>
      </c>
    </row>
    <row r="661" spans="2:4" x14ac:dyDescent="0.3">
      <c r="B661" s="5"/>
      <c r="C661" s="5"/>
      <c r="D661" s="5"/>
    </row>
    <row r="662" spans="2:4" x14ac:dyDescent="0.3">
      <c r="B662" s="5"/>
      <c r="C662" s="5"/>
      <c r="D662" s="5"/>
    </row>
    <row r="663" spans="2:4" x14ac:dyDescent="0.3">
      <c r="B663" s="4" t="s">
        <v>208</v>
      </c>
      <c r="C663" s="4">
        <v>0</v>
      </c>
      <c r="D663" s="4">
        <v>0</v>
      </c>
    </row>
    <row r="664" spans="2:4" x14ac:dyDescent="0.3">
      <c r="B664" s="4" t="s">
        <v>186</v>
      </c>
      <c r="C664" s="4">
        <v>0</v>
      </c>
      <c r="D664" s="4">
        <v>0</v>
      </c>
    </row>
    <row r="665" spans="2:4" x14ac:dyDescent="0.3">
      <c r="B665" s="4" t="s">
        <v>187</v>
      </c>
      <c r="C665" s="4">
        <v>0</v>
      </c>
      <c r="D665" s="4">
        <v>0</v>
      </c>
    </row>
    <row r="666" spans="2:4" x14ac:dyDescent="0.3">
      <c r="B666" s="4" t="s">
        <v>188</v>
      </c>
      <c r="C666" s="4">
        <v>0</v>
      </c>
      <c r="D666" s="4">
        <v>0</v>
      </c>
    </row>
    <row r="667" spans="2:4" x14ac:dyDescent="0.3">
      <c r="B667" s="4" t="s">
        <v>189</v>
      </c>
      <c r="C667" s="4">
        <v>0</v>
      </c>
      <c r="D667" s="4">
        <v>0</v>
      </c>
    </row>
    <row r="668" spans="2:4" x14ac:dyDescent="0.3">
      <c r="B668" s="4" t="s">
        <v>190</v>
      </c>
      <c r="C668" s="4">
        <v>0</v>
      </c>
      <c r="D668" s="4">
        <v>0</v>
      </c>
    </row>
    <row r="669" spans="2:4" x14ac:dyDescent="0.3">
      <c r="B669" s="4" t="s">
        <v>191</v>
      </c>
      <c r="C669" s="4">
        <v>0</v>
      </c>
      <c r="D669" s="4">
        <v>0</v>
      </c>
    </row>
    <row r="670" spans="2:4" x14ac:dyDescent="0.3">
      <c r="B670" s="5"/>
      <c r="C670" s="5"/>
      <c r="D670" s="5"/>
    </row>
    <row r="671" spans="2:4" x14ac:dyDescent="0.3">
      <c r="B671" s="5"/>
      <c r="C671" s="5"/>
      <c r="D671" s="5"/>
    </row>
    <row r="672" spans="2:4" x14ac:dyDescent="0.3">
      <c r="B672" s="4" t="s">
        <v>209</v>
      </c>
      <c r="C672" s="4">
        <v>0</v>
      </c>
      <c r="D672" s="4">
        <v>0</v>
      </c>
    </row>
    <row r="673" spans="2:4" x14ac:dyDescent="0.3">
      <c r="B673" s="4" t="s">
        <v>186</v>
      </c>
      <c r="C673" s="4">
        <v>0</v>
      </c>
      <c r="D673" s="4">
        <v>0</v>
      </c>
    </row>
    <row r="674" spans="2:4" x14ac:dyDescent="0.3">
      <c r="B674" s="4" t="s">
        <v>187</v>
      </c>
      <c r="C674" s="4">
        <v>0</v>
      </c>
      <c r="D674" s="4">
        <v>0</v>
      </c>
    </row>
    <row r="675" spans="2:4" x14ac:dyDescent="0.3">
      <c r="B675" s="4" t="s">
        <v>188</v>
      </c>
      <c r="C675" s="4">
        <v>0</v>
      </c>
      <c r="D675" s="4">
        <v>0</v>
      </c>
    </row>
    <row r="676" spans="2:4" x14ac:dyDescent="0.3">
      <c r="B676" s="4" t="s">
        <v>189</v>
      </c>
      <c r="C676" s="4">
        <v>0</v>
      </c>
      <c r="D676" s="4">
        <v>0</v>
      </c>
    </row>
    <row r="677" spans="2:4" x14ac:dyDescent="0.3">
      <c r="B677" s="4" t="s">
        <v>190</v>
      </c>
      <c r="C677" s="4">
        <v>0</v>
      </c>
      <c r="D677" s="4">
        <v>0</v>
      </c>
    </row>
    <row r="678" spans="2:4" x14ac:dyDescent="0.3">
      <c r="B678" s="4" t="s">
        <v>191</v>
      </c>
      <c r="C678" s="4">
        <v>0</v>
      </c>
      <c r="D678" s="4">
        <v>0</v>
      </c>
    </row>
    <row r="679" spans="2:4" x14ac:dyDescent="0.3">
      <c r="B679" s="5"/>
      <c r="C679" s="5"/>
      <c r="D679" s="5"/>
    </row>
    <row r="680" spans="2:4" x14ac:dyDescent="0.3">
      <c r="B680" s="5"/>
      <c r="C680" s="5"/>
      <c r="D680" s="5"/>
    </row>
    <row r="681" spans="2:4" x14ac:dyDescent="0.3">
      <c r="B681" s="4" t="s">
        <v>210</v>
      </c>
      <c r="C681" s="4">
        <v>0</v>
      </c>
      <c r="D681" s="4">
        <v>0</v>
      </c>
    </row>
    <row r="682" spans="2:4" x14ac:dyDescent="0.3">
      <c r="B682" s="4" t="s">
        <v>186</v>
      </c>
      <c r="C682" s="4">
        <v>0</v>
      </c>
      <c r="D682" s="4">
        <v>0</v>
      </c>
    </row>
    <row r="683" spans="2:4" x14ac:dyDescent="0.3">
      <c r="B683" s="4" t="s">
        <v>187</v>
      </c>
      <c r="C683" s="4">
        <v>0</v>
      </c>
      <c r="D683" s="4">
        <v>0</v>
      </c>
    </row>
    <row r="684" spans="2:4" x14ac:dyDescent="0.3">
      <c r="B684" s="4" t="s">
        <v>188</v>
      </c>
      <c r="C684" s="4">
        <v>0</v>
      </c>
      <c r="D684" s="4">
        <v>0</v>
      </c>
    </row>
    <row r="685" spans="2:4" x14ac:dyDescent="0.3">
      <c r="B685" s="4" t="s">
        <v>189</v>
      </c>
      <c r="C685" s="4">
        <v>0</v>
      </c>
      <c r="D685" s="4">
        <v>0</v>
      </c>
    </row>
    <row r="686" spans="2:4" x14ac:dyDescent="0.3">
      <c r="B686" s="4" t="s">
        <v>190</v>
      </c>
      <c r="C686" s="4">
        <v>0</v>
      </c>
      <c r="D686" s="4">
        <v>0</v>
      </c>
    </row>
    <row r="687" spans="2:4" x14ac:dyDescent="0.3">
      <c r="B687" s="4" t="s">
        <v>191</v>
      </c>
      <c r="C687" s="4">
        <v>0</v>
      </c>
      <c r="D687" s="4">
        <v>0</v>
      </c>
    </row>
    <row r="688" spans="2:4" x14ac:dyDescent="0.3">
      <c r="B688" s="5"/>
      <c r="C688" s="5"/>
      <c r="D688" s="5"/>
    </row>
    <row r="689" spans="2:4" x14ac:dyDescent="0.3">
      <c r="B689" s="5"/>
      <c r="C689" s="5"/>
      <c r="D689" s="5"/>
    </row>
    <row r="690" spans="2:4" x14ac:dyDescent="0.3">
      <c r="B690" s="4" t="s">
        <v>211</v>
      </c>
      <c r="C690" s="4">
        <v>0</v>
      </c>
      <c r="D690" s="4">
        <v>0</v>
      </c>
    </row>
    <row r="691" spans="2:4" x14ac:dyDescent="0.3">
      <c r="B691" s="4" t="s">
        <v>186</v>
      </c>
      <c r="C691" s="4">
        <v>0</v>
      </c>
      <c r="D691" s="4">
        <v>0</v>
      </c>
    </row>
    <row r="692" spans="2:4" x14ac:dyDescent="0.3">
      <c r="B692" s="4" t="s">
        <v>187</v>
      </c>
      <c r="C692" s="4">
        <v>0</v>
      </c>
      <c r="D692" s="4">
        <v>0</v>
      </c>
    </row>
    <row r="693" spans="2:4" x14ac:dyDescent="0.3">
      <c r="B693" s="4" t="s">
        <v>188</v>
      </c>
      <c r="C693" s="4">
        <v>0</v>
      </c>
      <c r="D693" s="4">
        <v>0</v>
      </c>
    </row>
    <row r="694" spans="2:4" x14ac:dyDescent="0.3">
      <c r="B694" s="4" t="s">
        <v>189</v>
      </c>
      <c r="C694" s="4">
        <v>0</v>
      </c>
      <c r="D694" s="4">
        <v>0</v>
      </c>
    </row>
    <row r="695" spans="2:4" x14ac:dyDescent="0.3">
      <c r="B695" s="4" t="s">
        <v>190</v>
      </c>
      <c r="C695" s="4">
        <v>0</v>
      </c>
      <c r="D695" s="4">
        <v>0</v>
      </c>
    </row>
    <row r="696" spans="2:4" x14ac:dyDescent="0.3">
      <c r="B696" s="4" t="s">
        <v>191</v>
      </c>
      <c r="C696" s="4">
        <v>0</v>
      </c>
      <c r="D696" s="4">
        <v>0</v>
      </c>
    </row>
    <row r="697" spans="2:4" x14ac:dyDescent="0.3">
      <c r="B697" s="5"/>
      <c r="C697" s="5"/>
      <c r="D697" s="5"/>
    </row>
    <row r="698" spans="2:4" x14ac:dyDescent="0.3">
      <c r="B698" s="5"/>
      <c r="C698" s="5"/>
      <c r="D698" s="5"/>
    </row>
    <row r="699" spans="2:4" x14ac:dyDescent="0.3">
      <c r="B699" s="4" t="s">
        <v>212</v>
      </c>
      <c r="C699" s="4">
        <v>0</v>
      </c>
      <c r="D699" s="4">
        <v>0</v>
      </c>
    </row>
    <row r="700" spans="2:4" x14ac:dyDescent="0.3">
      <c r="B700" s="4" t="s">
        <v>186</v>
      </c>
      <c r="C700" s="4">
        <v>0</v>
      </c>
      <c r="D700" s="4">
        <v>0</v>
      </c>
    </row>
    <row r="701" spans="2:4" x14ac:dyDescent="0.3">
      <c r="B701" s="4" t="s">
        <v>187</v>
      </c>
      <c r="C701" s="4">
        <v>0</v>
      </c>
      <c r="D701" s="4">
        <v>0</v>
      </c>
    </row>
    <row r="702" spans="2:4" x14ac:dyDescent="0.3">
      <c r="B702" s="4" t="s">
        <v>188</v>
      </c>
      <c r="C702" s="4">
        <v>0</v>
      </c>
      <c r="D702" s="4">
        <v>0</v>
      </c>
    </row>
    <row r="703" spans="2:4" x14ac:dyDescent="0.3">
      <c r="B703" s="4" t="s">
        <v>189</v>
      </c>
      <c r="C703" s="4">
        <v>0</v>
      </c>
      <c r="D703" s="4">
        <v>0</v>
      </c>
    </row>
    <row r="704" spans="2:4" x14ac:dyDescent="0.3">
      <c r="B704" s="4" t="s">
        <v>190</v>
      </c>
      <c r="C704" s="4">
        <v>0</v>
      </c>
      <c r="D704" s="4">
        <v>0</v>
      </c>
    </row>
    <row r="705" spans="2:4" x14ac:dyDescent="0.3">
      <c r="B705" s="4" t="s">
        <v>191</v>
      </c>
      <c r="C705" s="4">
        <v>0</v>
      </c>
      <c r="D705" s="4">
        <v>0</v>
      </c>
    </row>
    <row r="706" spans="2:4" x14ac:dyDescent="0.3">
      <c r="B706" s="5"/>
      <c r="C706" s="5"/>
      <c r="D706" s="5"/>
    </row>
    <row r="707" spans="2:4" x14ac:dyDescent="0.3">
      <c r="B707" s="5"/>
      <c r="C707" s="5"/>
      <c r="D707" s="5"/>
    </row>
    <row r="708" spans="2:4" x14ac:dyDescent="0.3">
      <c r="B708" s="4" t="s">
        <v>213</v>
      </c>
      <c r="C708" s="4">
        <v>0</v>
      </c>
      <c r="D708" s="4">
        <v>0</v>
      </c>
    </row>
    <row r="709" spans="2:4" x14ac:dyDescent="0.3">
      <c r="B709" s="4" t="s">
        <v>186</v>
      </c>
      <c r="C709" s="4">
        <v>0</v>
      </c>
      <c r="D709" s="4">
        <v>0</v>
      </c>
    </row>
    <row r="710" spans="2:4" x14ac:dyDescent="0.3">
      <c r="B710" s="4" t="s">
        <v>187</v>
      </c>
      <c r="C710" s="4">
        <v>0</v>
      </c>
      <c r="D710" s="4">
        <v>0</v>
      </c>
    </row>
    <row r="711" spans="2:4" x14ac:dyDescent="0.3">
      <c r="B711" s="4" t="s">
        <v>188</v>
      </c>
      <c r="C711" s="4">
        <v>0</v>
      </c>
      <c r="D711" s="4">
        <v>0</v>
      </c>
    </row>
    <row r="712" spans="2:4" x14ac:dyDescent="0.3">
      <c r="B712" s="4" t="s">
        <v>189</v>
      </c>
      <c r="C712" s="4">
        <v>0</v>
      </c>
      <c r="D712" s="4">
        <v>0</v>
      </c>
    </row>
    <row r="713" spans="2:4" x14ac:dyDescent="0.3">
      <c r="B713" s="4" t="s">
        <v>190</v>
      </c>
      <c r="C713" s="4">
        <v>0</v>
      </c>
      <c r="D713" s="4">
        <v>0</v>
      </c>
    </row>
    <row r="714" spans="2:4" x14ac:dyDescent="0.3">
      <c r="B714" s="4" t="s">
        <v>191</v>
      </c>
      <c r="C714" s="4">
        <v>0</v>
      </c>
      <c r="D714" s="4">
        <v>0</v>
      </c>
    </row>
    <row r="715" spans="2:4" x14ac:dyDescent="0.3">
      <c r="B715" s="5"/>
      <c r="C715" s="5"/>
      <c r="D715" s="5"/>
    </row>
    <row r="716" spans="2:4" x14ac:dyDescent="0.3">
      <c r="B716" s="5"/>
      <c r="C716" s="5"/>
      <c r="D716" s="5"/>
    </row>
    <row r="717" spans="2:4" x14ac:dyDescent="0.3">
      <c r="B717" s="4" t="s">
        <v>214</v>
      </c>
      <c r="C717" s="4">
        <v>0</v>
      </c>
      <c r="D717" s="4">
        <v>243014.00099999999</v>
      </c>
    </row>
    <row r="718" spans="2:4" x14ac:dyDescent="0.3">
      <c r="B718" s="4" t="s">
        <v>186</v>
      </c>
      <c r="C718" s="4">
        <v>0</v>
      </c>
      <c r="D718" s="4">
        <v>0</v>
      </c>
    </row>
    <row r="719" spans="2:4" x14ac:dyDescent="0.3">
      <c r="B719" s="4" t="s">
        <v>187</v>
      </c>
      <c r="C719" s="4">
        <v>0</v>
      </c>
      <c r="D719" s="4">
        <v>100000</v>
      </c>
    </row>
    <row r="720" spans="2:4" x14ac:dyDescent="0.3">
      <c r="B720" s="4" t="s">
        <v>188</v>
      </c>
      <c r="C720" s="4">
        <v>0</v>
      </c>
      <c r="D720" s="4">
        <v>368514.00099999999</v>
      </c>
    </row>
    <row r="721" spans="2:4" x14ac:dyDescent="0.3">
      <c r="B721" s="4" t="s">
        <v>189</v>
      </c>
      <c r="C721" s="4">
        <v>0</v>
      </c>
      <c r="D721" s="4">
        <v>4500</v>
      </c>
    </row>
    <row r="722" spans="2:4" x14ac:dyDescent="0.3">
      <c r="B722" s="4" t="s">
        <v>190</v>
      </c>
      <c r="C722" s="4">
        <v>0</v>
      </c>
      <c r="D722" s="4">
        <v>10000</v>
      </c>
    </row>
    <row r="723" spans="2:4" x14ac:dyDescent="0.3">
      <c r="B723" s="4" t="s">
        <v>191</v>
      </c>
      <c r="C723" s="4">
        <v>0</v>
      </c>
      <c r="D723" s="4">
        <v>-240000</v>
      </c>
    </row>
    <row r="724" spans="2:4" x14ac:dyDescent="0.3">
      <c r="B724" s="5"/>
      <c r="C724" s="5"/>
      <c r="D724" s="5"/>
    </row>
    <row r="725" spans="2:4" x14ac:dyDescent="0.3">
      <c r="B725" s="5"/>
      <c r="C725" s="5"/>
      <c r="D725" s="5"/>
    </row>
    <row r="726" spans="2:4" x14ac:dyDescent="0.3">
      <c r="B726" s="4" t="s">
        <v>215</v>
      </c>
      <c r="C726" s="4">
        <v>0</v>
      </c>
      <c r="D726" s="4">
        <v>0</v>
      </c>
    </row>
    <row r="727" spans="2:4" x14ac:dyDescent="0.3">
      <c r="B727" s="4" t="s">
        <v>186</v>
      </c>
      <c r="C727" s="4">
        <v>0</v>
      </c>
      <c r="D727" s="4">
        <v>0</v>
      </c>
    </row>
    <row r="728" spans="2:4" x14ac:dyDescent="0.3">
      <c r="B728" s="4" t="s">
        <v>187</v>
      </c>
      <c r="C728" s="4">
        <v>0</v>
      </c>
      <c r="D728" s="4">
        <v>0</v>
      </c>
    </row>
    <row r="729" spans="2:4" x14ac:dyDescent="0.3">
      <c r="B729" s="4" t="s">
        <v>188</v>
      </c>
      <c r="C729" s="4">
        <v>0</v>
      </c>
      <c r="D729" s="4">
        <v>0</v>
      </c>
    </row>
    <row r="730" spans="2:4" x14ac:dyDescent="0.3">
      <c r="B730" s="4" t="s">
        <v>189</v>
      </c>
      <c r="C730" s="4">
        <v>0</v>
      </c>
      <c r="D730" s="4">
        <v>0</v>
      </c>
    </row>
    <row r="731" spans="2:4" x14ac:dyDescent="0.3">
      <c r="B731" s="4" t="s">
        <v>190</v>
      </c>
      <c r="C731" s="4">
        <v>0</v>
      </c>
      <c r="D731" s="4">
        <v>0</v>
      </c>
    </row>
    <row r="732" spans="2:4" x14ac:dyDescent="0.3">
      <c r="B732" s="4" t="s">
        <v>191</v>
      </c>
      <c r="C732" s="4">
        <v>0</v>
      </c>
      <c r="D732" s="4">
        <v>0</v>
      </c>
    </row>
    <row r="733" spans="2:4" x14ac:dyDescent="0.3">
      <c r="B733" s="5"/>
      <c r="C733" s="5"/>
      <c r="D733" s="5"/>
    </row>
    <row r="734" spans="2:4" x14ac:dyDescent="0.3">
      <c r="B734" s="5"/>
      <c r="C734" s="5"/>
      <c r="D734" s="5"/>
    </row>
    <row r="735" spans="2:4" x14ac:dyDescent="0.3">
      <c r="B735" s="4" t="s">
        <v>216</v>
      </c>
      <c r="C735" s="4">
        <v>0</v>
      </c>
      <c r="D735" s="4">
        <v>171600</v>
      </c>
    </row>
    <row r="736" spans="2:4" x14ac:dyDescent="0.3">
      <c r="B736" s="4" t="s">
        <v>186</v>
      </c>
      <c r="C736" s="4">
        <v>0</v>
      </c>
      <c r="D736" s="4">
        <v>171600</v>
      </c>
    </row>
    <row r="737" spans="2:4" x14ac:dyDescent="0.3">
      <c r="B737" s="4" t="s">
        <v>187</v>
      </c>
      <c r="C737" s="4">
        <v>0</v>
      </c>
      <c r="D737" s="4">
        <v>0</v>
      </c>
    </row>
    <row r="738" spans="2:4" x14ac:dyDescent="0.3">
      <c r="B738" s="4" t="s">
        <v>188</v>
      </c>
      <c r="C738" s="4">
        <v>0</v>
      </c>
      <c r="D738" s="4">
        <v>0</v>
      </c>
    </row>
    <row r="739" spans="2:4" x14ac:dyDescent="0.3">
      <c r="B739" s="4" t="s">
        <v>189</v>
      </c>
      <c r="C739" s="4">
        <v>0</v>
      </c>
      <c r="D739" s="4">
        <v>0</v>
      </c>
    </row>
    <row r="740" spans="2:4" x14ac:dyDescent="0.3">
      <c r="B740" s="4" t="s">
        <v>190</v>
      </c>
      <c r="C740" s="4">
        <v>0</v>
      </c>
      <c r="D740" s="4">
        <v>0</v>
      </c>
    </row>
    <row r="741" spans="2:4" x14ac:dyDescent="0.3">
      <c r="B741" s="4" t="s">
        <v>191</v>
      </c>
      <c r="C741" s="4">
        <v>0</v>
      </c>
      <c r="D741" s="4">
        <v>0</v>
      </c>
    </row>
    <row r="742" spans="2:4" x14ac:dyDescent="0.3">
      <c r="B742" s="5"/>
      <c r="C742" s="5"/>
      <c r="D742" s="5"/>
    </row>
    <row r="743" spans="2:4" x14ac:dyDescent="0.3">
      <c r="B743" s="5"/>
      <c r="C743" s="5"/>
      <c r="D743" s="5"/>
    </row>
    <row r="744" spans="2:4" x14ac:dyDescent="0.3">
      <c r="B744" s="4" t="s">
        <v>217</v>
      </c>
      <c r="C744" s="4">
        <v>0</v>
      </c>
      <c r="D744" s="4">
        <v>0</v>
      </c>
    </row>
    <row r="745" spans="2:4" x14ac:dyDescent="0.3">
      <c r="B745" s="4" t="s">
        <v>186</v>
      </c>
      <c r="C745" s="4">
        <v>0</v>
      </c>
      <c r="D745" s="4">
        <v>0</v>
      </c>
    </row>
    <row r="746" spans="2:4" x14ac:dyDescent="0.3">
      <c r="B746" s="4" t="s">
        <v>187</v>
      </c>
      <c r="C746" s="4">
        <v>0</v>
      </c>
      <c r="D746" s="4">
        <v>0</v>
      </c>
    </row>
    <row r="747" spans="2:4" x14ac:dyDescent="0.3">
      <c r="B747" s="4" t="s">
        <v>188</v>
      </c>
      <c r="C747" s="4">
        <v>0</v>
      </c>
      <c r="D747" s="4">
        <v>0</v>
      </c>
    </row>
    <row r="748" spans="2:4" x14ac:dyDescent="0.3">
      <c r="B748" s="4" t="s">
        <v>189</v>
      </c>
      <c r="C748" s="4">
        <v>0</v>
      </c>
      <c r="D748" s="4">
        <v>0</v>
      </c>
    </row>
    <row r="749" spans="2:4" x14ac:dyDescent="0.3">
      <c r="B749" s="4" t="s">
        <v>190</v>
      </c>
      <c r="C749" s="4">
        <v>0</v>
      </c>
      <c r="D749" s="4">
        <v>0</v>
      </c>
    </row>
    <row r="750" spans="2:4" x14ac:dyDescent="0.3">
      <c r="B750" s="4" t="s">
        <v>191</v>
      </c>
      <c r="C750" s="4">
        <v>0</v>
      </c>
      <c r="D750" s="4">
        <v>0</v>
      </c>
    </row>
    <row r="751" spans="2:4" x14ac:dyDescent="0.3">
      <c r="B751" s="5"/>
      <c r="C751" s="5"/>
      <c r="D751" s="5"/>
    </row>
    <row r="752" spans="2:4" x14ac:dyDescent="0.3">
      <c r="B752" s="5"/>
      <c r="C752" s="5"/>
      <c r="D752" s="5"/>
    </row>
    <row r="753" spans="2:4" x14ac:dyDescent="0.3">
      <c r="B753" s="4" t="s">
        <v>218</v>
      </c>
      <c r="C753" s="4">
        <v>0</v>
      </c>
      <c r="D753" s="4">
        <v>0</v>
      </c>
    </row>
    <row r="754" spans="2:4" x14ac:dyDescent="0.3">
      <c r="B754" s="4" t="s">
        <v>186</v>
      </c>
      <c r="C754" s="4">
        <v>0</v>
      </c>
      <c r="D754" s="4">
        <v>0</v>
      </c>
    </row>
    <row r="755" spans="2:4" x14ac:dyDescent="0.3">
      <c r="B755" s="4" t="s">
        <v>187</v>
      </c>
      <c r="C755" s="4">
        <v>0</v>
      </c>
      <c r="D755" s="4">
        <v>0</v>
      </c>
    </row>
    <row r="756" spans="2:4" x14ac:dyDescent="0.3">
      <c r="B756" s="4" t="s">
        <v>188</v>
      </c>
      <c r="C756" s="4">
        <v>0</v>
      </c>
      <c r="D756" s="4">
        <v>0</v>
      </c>
    </row>
    <row r="757" spans="2:4" x14ac:dyDescent="0.3">
      <c r="B757" s="4" t="s">
        <v>189</v>
      </c>
      <c r="C757" s="4">
        <v>0</v>
      </c>
      <c r="D757" s="4">
        <v>0</v>
      </c>
    </row>
    <row r="758" spans="2:4" x14ac:dyDescent="0.3">
      <c r="B758" s="4" t="s">
        <v>190</v>
      </c>
      <c r="C758" s="4">
        <v>0</v>
      </c>
      <c r="D758" s="4">
        <v>0</v>
      </c>
    </row>
    <row r="759" spans="2:4" x14ac:dyDescent="0.3">
      <c r="B759" s="4" t="s">
        <v>191</v>
      </c>
      <c r="C759" s="4">
        <v>0</v>
      </c>
      <c r="D759" s="4">
        <v>0</v>
      </c>
    </row>
    <row r="760" spans="2:4" x14ac:dyDescent="0.3">
      <c r="B760" s="5"/>
      <c r="C760" s="5"/>
      <c r="D760" s="5"/>
    </row>
    <row r="761" spans="2:4" x14ac:dyDescent="0.3">
      <c r="B761" s="5"/>
      <c r="C761" s="5"/>
      <c r="D761" s="5"/>
    </row>
    <row r="762" spans="2:4" x14ac:dyDescent="0.3">
      <c r="B762" s="4" t="s">
        <v>219</v>
      </c>
      <c r="C762" s="4">
        <v>0</v>
      </c>
      <c r="D762" s="4">
        <v>0</v>
      </c>
    </row>
    <row r="763" spans="2:4" x14ac:dyDescent="0.3">
      <c r="B763" s="4" t="s">
        <v>186</v>
      </c>
      <c r="C763" s="4">
        <v>0</v>
      </c>
      <c r="D763" s="4">
        <v>0</v>
      </c>
    </row>
    <row r="764" spans="2:4" x14ac:dyDescent="0.3">
      <c r="B764" s="4" t="s">
        <v>187</v>
      </c>
      <c r="C764" s="4">
        <v>0</v>
      </c>
      <c r="D764" s="4">
        <v>0</v>
      </c>
    </row>
    <row r="765" spans="2:4" x14ac:dyDescent="0.3">
      <c r="B765" s="4" t="s">
        <v>188</v>
      </c>
      <c r="C765" s="4">
        <v>0</v>
      </c>
      <c r="D765" s="4">
        <v>0</v>
      </c>
    </row>
    <row r="766" spans="2:4" x14ac:dyDescent="0.3">
      <c r="B766" s="4" t="s">
        <v>189</v>
      </c>
      <c r="C766" s="4">
        <v>0</v>
      </c>
      <c r="D766" s="4">
        <v>0</v>
      </c>
    </row>
    <row r="767" spans="2:4" x14ac:dyDescent="0.3">
      <c r="B767" s="4" t="s">
        <v>190</v>
      </c>
      <c r="C767" s="4">
        <v>0</v>
      </c>
      <c r="D767" s="4">
        <v>0</v>
      </c>
    </row>
    <row r="768" spans="2:4" x14ac:dyDescent="0.3">
      <c r="B768" s="4" t="s">
        <v>191</v>
      </c>
      <c r="C768" s="4">
        <v>0</v>
      </c>
      <c r="D768" s="4">
        <v>0</v>
      </c>
    </row>
    <row r="769" spans="2:4" x14ac:dyDescent="0.3">
      <c r="B769" s="5"/>
      <c r="C769" s="5"/>
      <c r="D769" s="5"/>
    </row>
    <row r="770" spans="2:4" x14ac:dyDescent="0.3">
      <c r="B770" s="5"/>
      <c r="C770" s="5"/>
      <c r="D770" s="5"/>
    </row>
    <row r="771" spans="2:4" x14ac:dyDescent="0.3">
      <c r="B771" s="4" t="s">
        <v>220</v>
      </c>
      <c r="C771" s="4">
        <v>0</v>
      </c>
      <c r="D771" s="4">
        <v>0</v>
      </c>
    </row>
    <row r="772" spans="2:4" x14ac:dyDescent="0.3">
      <c r="B772" s="4" t="s">
        <v>186</v>
      </c>
      <c r="C772" s="4">
        <v>0</v>
      </c>
      <c r="D772" s="4">
        <v>0</v>
      </c>
    </row>
    <row r="773" spans="2:4" x14ac:dyDescent="0.3">
      <c r="B773" s="4" t="s">
        <v>187</v>
      </c>
      <c r="C773" s="4">
        <v>0</v>
      </c>
      <c r="D773" s="4">
        <v>0</v>
      </c>
    </row>
    <row r="774" spans="2:4" x14ac:dyDescent="0.3">
      <c r="B774" s="4" t="s">
        <v>188</v>
      </c>
      <c r="C774" s="4">
        <v>0</v>
      </c>
      <c r="D774" s="4">
        <v>0</v>
      </c>
    </row>
    <row r="775" spans="2:4" x14ac:dyDescent="0.3">
      <c r="B775" s="4" t="s">
        <v>189</v>
      </c>
      <c r="C775" s="4">
        <v>0</v>
      </c>
      <c r="D775" s="4">
        <v>0</v>
      </c>
    </row>
    <row r="776" spans="2:4" x14ac:dyDescent="0.3">
      <c r="B776" s="4" t="s">
        <v>190</v>
      </c>
      <c r="C776" s="4">
        <v>0</v>
      </c>
      <c r="D776" s="4">
        <v>0</v>
      </c>
    </row>
    <row r="777" spans="2:4" x14ac:dyDescent="0.3">
      <c r="B777" s="4" t="s">
        <v>191</v>
      </c>
      <c r="C777" s="4">
        <v>0</v>
      </c>
      <c r="D777" s="4">
        <v>0</v>
      </c>
    </row>
    <row r="778" spans="2:4" x14ac:dyDescent="0.3">
      <c r="B778" s="5"/>
      <c r="C778" s="5"/>
      <c r="D778" s="5"/>
    </row>
    <row r="779" spans="2:4" x14ac:dyDescent="0.3">
      <c r="B779" s="5"/>
      <c r="C779" s="5"/>
      <c r="D779" s="5"/>
    </row>
    <row r="780" spans="2:4" x14ac:dyDescent="0.3">
      <c r="B780" s="4" t="s">
        <v>221</v>
      </c>
      <c r="C780" s="4">
        <v>0</v>
      </c>
      <c r="D780" s="4">
        <v>0</v>
      </c>
    </row>
    <row r="781" spans="2:4" x14ac:dyDescent="0.3">
      <c r="B781" s="4" t="s">
        <v>186</v>
      </c>
      <c r="C781" s="4">
        <v>0</v>
      </c>
      <c r="D781" s="4">
        <v>0</v>
      </c>
    </row>
    <row r="782" spans="2:4" x14ac:dyDescent="0.3">
      <c r="B782" s="4" t="s">
        <v>187</v>
      </c>
      <c r="C782" s="4">
        <v>0</v>
      </c>
      <c r="D782" s="4">
        <v>0</v>
      </c>
    </row>
    <row r="783" spans="2:4" x14ac:dyDescent="0.3">
      <c r="B783" s="4" t="s">
        <v>188</v>
      </c>
      <c r="C783" s="4">
        <v>0</v>
      </c>
      <c r="D783" s="4">
        <v>0</v>
      </c>
    </row>
    <row r="784" spans="2:4" x14ac:dyDescent="0.3">
      <c r="B784" s="4" t="s">
        <v>189</v>
      </c>
      <c r="C784" s="4">
        <v>0</v>
      </c>
      <c r="D784" s="4">
        <v>0</v>
      </c>
    </row>
    <row r="785" spans="2:4" x14ac:dyDescent="0.3">
      <c r="B785" s="4" t="s">
        <v>190</v>
      </c>
      <c r="C785" s="4">
        <v>0</v>
      </c>
      <c r="D785" s="4">
        <v>0</v>
      </c>
    </row>
    <row r="786" spans="2:4" x14ac:dyDescent="0.3">
      <c r="B786" s="4" t="s">
        <v>191</v>
      </c>
      <c r="C786" s="4">
        <v>0</v>
      </c>
      <c r="D786" s="4">
        <v>0</v>
      </c>
    </row>
    <row r="787" spans="2:4" x14ac:dyDescent="0.3">
      <c r="B787" s="5"/>
      <c r="C787" s="5"/>
      <c r="D787" s="5"/>
    </row>
    <row r="788" spans="2:4" x14ac:dyDescent="0.3">
      <c r="B788" s="5"/>
      <c r="C788" s="5"/>
      <c r="D788" s="5"/>
    </row>
    <row r="789" spans="2:4" x14ac:dyDescent="0.3">
      <c r="B789" s="4" t="s">
        <v>222</v>
      </c>
      <c r="C789" s="4">
        <v>0</v>
      </c>
      <c r="D789" s="4">
        <v>0</v>
      </c>
    </row>
    <row r="790" spans="2:4" x14ac:dyDescent="0.3">
      <c r="B790" s="4" t="s">
        <v>186</v>
      </c>
      <c r="C790" s="4">
        <v>0</v>
      </c>
      <c r="D790" s="4">
        <v>0</v>
      </c>
    </row>
    <row r="791" spans="2:4" x14ac:dyDescent="0.3">
      <c r="B791" s="4" t="s">
        <v>187</v>
      </c>
      <c r="C791" s="4">
        <v>0</v>
      </c>
      <c r="D791" s="4">
        <v>0</v>
      </c>
    </row>
    <row r="792" spans="2:4" x14ac:dyDescent="0.3">
      <c r="B792" s="4" t="s">
        <v>188</v>
      </c>
      <c r="C792" s="4">
        <v>0</v>
      </c>
      <c r="D792" s="4">
        <v>0</v>
      </c>
    </row>
    <row r="793" spans="2:4" x14ac:dyDescent="0.3">
      <c r="B793" s="4" t="s">
        <v>189</v>
      </c>
      <c r="C793" s="4">
        <v>0</v>
      </c>
      <c r="D793" s="4">
        <v>0</v>
      </c>
    </row>
    <row r="794" spans="2:4" x14ac:dyDescent="0.3">
      <c r="B794" s="4" t="s">
        <v>190</v>
      </c>
      <c r="C794" s="4">
        <v>0</v>
      </c>
      <c r="D794" s="4">
        <v>0</v>
      </c>
    </row>
    <row r="795" spans="2:4" x14ac:dyDescent="0.3">
      <c r="B795" s="4" t="s">
        <v>191</v>
      </c>
      <c r="C795" s="4">
        <v>0</v>
      </c>
      <c r="D795" s="4">
        <v>0</v>
      </c>
    </row>
    <row r="796" spans="2:4" x14ac:dyDescent="0.3">
      <c r="B796" s="5"/>
      <c r="C796" s="5"/>
      <c r="D796" s="5"/>
    </row>
    <row r="797" spans="2:4" x14ac:dyDescent="0.3">
      <c r="B797" s="5"/>
      <c r="C797" s="5"/>
      <c r="D797" s="5"/>
    </row>
    <row r="798" spans="2:4" x14ac:dyDescent="0.3">
      <c r="B798" s="4" t="s">
        <v>223</v>
      </c>
      <c r="C798" s="4">
        <v>0</v>
      </c>
      <c r="D798" s="4">
        <v>0</v>
      </c>
    </row>
    <row r="799" spans="2:4" x14ac:dyDescent="0.3">
      <c r="B799" s="4" t="s">
        <v>187</v>
      </c>
      <c r="C799" s="4">
        <v>0</v>
      </c>
      <c r="D799" s="4">
        <v>0</v>
      </c>
    </row>
    <row r="800" spans="2:4" x14ac:dyDescent="0.3">
      <c r="B800" s="4" t="s">
        <v>188</v>
      </c>
      <c r="C800" s="4">
        <v>0</v>
      </c>
      <c r="D800" s="4">
        <v>0</v>
      </c>
    </row>
    <row r="801" spans="2:4" x14ac:dyDescent="0.3">
      <c r="B801" s="4" t="s">
        <v>186</v>
      </c>
      <c r="C801" s="4">
        <v>0</v>
      </c>
      <c r="D801" s="4">
        <v>0</v>
      </c>
    </row>
    <row r="802" spans="2:4" x14ac:dyDescent="0.3">
      <c r="B802" s="4" t="s">
        <v>189</v>
      </c>
      <c r="C802" s="4">
        <v>0</v>
      </c>
      <c r="D802" s="4">
        <v>0</v>
      </c>
    </row>
    <row r="803" spans="2:4" x14ac:dyDescent="0.3">
      <c r="B803" s="4" t="s">
        <v>190</v>
      </c>
      <c r="C803" s="4">
        <v>0</v>
      </c>
      <c r="D803" s="4">
        <v>0</v>
      </c>
    </row>
    <row r="804" spans="2:4" x14ac:dyDescent="0.3">
      <c r="B804" s="4" t="s">
        <v>191</v>
      </c>
      <c r="C804" s="4">
        <v>0</v>
      </c>
      <c r="D804" s="4">
        <v>0</v>
      </c>
    </row>
    <row r="805" spans="2:4" x14ac:dyDescent="0.3">
      <c r="B805" s="5"/>
      <c r="C805" s="5"/>
      <c r="D805" s="5"/>
    </row>
    <row r="806" spans="2:4" x14ac:dyDescent="0.3">
      <c r="B806" s="4" t="s">
        <v>224</v>
      </c>
      <c r="C806" s="4">
        <v>0</v>
      </c>
      <c r="D806" s="4">
        <v>0</v>
      </c>
    </row>
    <row r="807" spans="2:4" x14ac:dyDescent="0.3">
      <c r="B807" s="4" t="s">
        <v>186</v>
      </c>
      <c r="C807" s="4">
        <v>0</v>
      </c>
      <c r="D807" s="4">
        <v>0</v>
      </c>
    </row>
    <row r="808" spans="2:4" x14ac:dyDescent="0.3">
      <c r="B808" s="4" t="s">
        <v>187</v>
      </c>
      <c r="C808" s="4">
        <v>0</v>
      </c>
      <c r="D808" s="4">
        <v>0</v>
      </c>
    </row>
    <row r="809" spans="2:4" x14ac:dyDescent="0.3">
      <c r="B809" s="4" t="s">
        <v>188</v>
      </c>
      <c r="C809" s="4">
        <v>0</v>
      </c>
      <c r="D809" s="4">
        <v>0</v>
      </c>
    </row>
    <row r="810" spans="2:4" x14ac:dyDescent="0.3">
      <c r="B810" s="4" t="s">
        <v>189</v>
      </c>
      <c r="C810" s="4">
        <v>0</v>
      </c>
      <c r="D810" s="4">
        <v>0</v>
      </c>
    </row>
    <row r="811" spans="2:4" x14ac:dyDescent="0.3">
      <c r="B811" s="4" t="s">
        <v>190</v>
      </c>
      <c r="C811" s="4">
        <v>0</v>
      </c>
      <c r="D811" s="4">
        <v>0</v>
      </c>
    </row>
    <row r="812" spans="2:4" x14ac:dyDescent="0.3">
      <c r="B812" s="4" t="s">
        <v>191</v>
      </c>
      <c r="C812" s="4">
        <v>0</v>
      </c>
      <c r="D812" s="4">
        <v>0</v>
      </c>
    </row>
    <row r="813" spans="2:4" x14ac:dyDescent="0.3">
      <c r="B813" s="5"/>
      <c r="C813" s="5"/>
      <c r="D813" s="5"/>
    </row>
  </sheetData>
  <autoFilter ref="A1:D475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2022-11-17T12:24:34Z</dcterms:created>
  <dcterms:modified xsi:type="dcterms:W3CDTF">2022-11-17T12:39:44Z</dcterms:modified>
</cp:coreProperties>
</file>